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215" yWindow="-45" windowWidth="9780" windowHeight="8070" tabRatio="742" firstSheet="4" activeTab="6"/>
  </bookViews>
  <sheets>
    <sheet name="Tabel T-C 23" sheetId="3" r:id="rId1"/>
    <sheet name="Tabel T-C 24" sheetId="5" r:id="rId2"/>
    <sheet name="Tabel T-C 25" sheetId="10" r:id="rId3"/>
    <sheet name="Tabel T-C 26" sheetId="4" r:id="rId4"/>
    <sheet name="Tabel T-C 28" sheetId="9" r:id="rId5"/>
    <sheet name="Tabel Visi misi yg pakai" sheetId="8" r:id="rId6"/>
    <sheet name="Tabel 27 IKU" sheetId="11" r:id="rId7"/>
  </sheets>
  <definedNames>
    <definedName name="_xlnm.Print_Area" localSheetId="0">'Tabel T-C 23'!$A$1:$Z$36</definedName>
    <definedName name="_xlnm.Print_Area" localSheetId="1">'Tabel T-C 24'!$A$1:$U$35</definedName>
    <definedName name="_xlnm.Print_Area" localSheetId="2">'Tabel T-C 25'!$A$1:$L$158</definedName>
    <definedName name="_xlnm.Print_Area" localSheetId="3">'Tabel T-C 26'!$A$1:$F$22</definedName>
    <definedName name="_xlnm.Print_Area" localSheetId="4">'Tabel T-C 28'!$A$1:$W$320</definedName>
    <definedName name="_xlnm.Print_Area" localSheetId="5">'Tabel Visi misi yg pakai'!$A$1:$M$45</definedName>
    <definedName name="_xlnm.Print_Titles" localSheetId="2">'Tabel T-C 25'!$5:$10</definedName>
    <definedName name="_xlnm.Print_Titles" localSheetId="4">'Tabel T-C 28'!$5:$10</definedName>
    <definedName name="_xlnm.Print_Titles" localSheetId="5">'Tabel Visi misi yg pakai'!$6:$10</definedName>
  </definedNames>
  <calcPr calcId="144525"/>
</workbook>
</file>

<file path=xl/calcChain.xml><?xml version="1.0" encoding="utf-8"?>
<calcChain xmlns="http://schemas.openxmlformats.org/spreadsheetml/2006/main">
  <c r="R69" i="11" l="1"/>
  <c r="T69" i="11"/>
  <c r="P288" i="9" l="1"/>
  <c r="N288" i="9"/>
  <c r="L288" i="9"/>
  <c r="J288" i="9"/>
  <c r="H288" i="9"/>
  <c r="F288" i="9"/>
  <c r="D288" i="9"/>
  <c r="T68" i="11" l="1"/>
  <c r="R67" i="11"/>
  <c r="P67" i="11"/>
  <c r="N67" i="11"/>
  <c r="L67" i="11"/>
  <c r="J67" i="11"/>
  <c r="H67" i="11"/>
  <c r="T67" i="11" l="1"/>
  <c r="P175" i="9"/>
  <c r="N175" i="9"/>
  <c r="L175" i="9"/>
  <c r="J175" i="9"/>
  <c r="H175" i="9"/>
  <c r="F175" i="9"/>
  <c r="D175" i="9"/>
  <c r="T46" i="11" l="1"/>
  <c r="R45" i="11"/>
  <c r="P45" i="11"/>
  <c r="N45" i="11"/>
  <c r="L45" i="11"/>
  <c r="J45" i="11"/>
  <c r="H45" i="11"/>
  <c r="T45" i="11" s="1"/>
  <c r="N69" i="11" l="1"/>
  <c r="L69" i="11"/>
  <c r="J69" i="11"/>
  <c r="H69" i="11"/>
  <c r="R63" i="11" l="1"/>
  <c r="P63" i="11"/>
  <c r="N63" i="11"/>
  <c r="L63" i="11"/>
  <c r="J63" i="11"/>
  <c r="H63" i="11"/>
  <c r="R59" i="11"/>
  <c r="P59" i="11"/>
  <c r="N59" i="11"/>
  <c r="L59" i="11"/>
  <c r="J59" i="11"/>
  <c r="H59" i="11"/>
  <c r="R56" i="11"/>
  <c r="P56" i="11"/>
  <c r="N56" i="11"/>
  <c r="L56" i="11"/>
  <c r="J56" i="11"/>
  <c r="H56" i="11"/>
  <c r="R53" i="11"/>
  <c r="P53" i="11"/>
  <c r="P69" i="11" s="1"/>
  <c r="N53" i="11"/>
  <c r="L53" i="11"/>
  <c r="J53" i="11"/>
  <c r="H53" i="11"/>
  <c r="R50" i="11"/>
  <c r="P50" i="11"/>
  <c r="N50" i="11"/>
  <c r="L50" i="11"/>
  <c r="J50" i="11"/>
  <c r="H50" i="11"/>
  <c r="R47" i="11"/>
  <c r="P47" i="11"/>
  <c r="N47" i="11"/>
  <c r="L47" i="11"/>
  <c r="J47" i="11"/>
  <c r="H47" i="11"/>
  <c r="R41" i="11"/>
  <c r="P41" i="11"/>
  <c r="N41" i="11"/>
  <c r="L41" i="11"/>
  <c r="J41" i="11"/>
  <c r="H41" i="11"/>
  <c r="P37" i="11"/>
  <c r="N37" i="11"/>
  <c r="L37" i="11"/>
  <c r="J37" i="11"/>
  <c r="H37" i="11"/>
  <c r="R33" i="11"/>
  <c r="N33" i="11"/>
  <c r="L33" i="11"/>
  <c r="J33" i="11"/>
  <c r="H33" i="11"/>
  <c r="R30" i="11"/>
  <c r="P30" i="11"/>
  <c r="N30" i="11"/>
  <c r="L30" i="11"/>
  <c r="J30" i="11"/>
  <c r="H30" i="11"/>
  <c r="R22" i="11"/>
  <c r="P22" i="11"/>
  <c r="N22" i="11"/>
  <c r="L22" i="11"/>
  <c r="J22" i="11"/>
  <c r="H22" i="11"/>
  <c r="P10" i="11"/>
  <c r="N10" i="11"/>
  <c r="L10" i="11"/>
  <c r="J10" i="11"/>
  <c r="H10" i="11"/>
  <c r="R18" i="11" l="1"/>
  <c r="R17" i="11"/>
  <c r="R16" i="11"/>
  <c r="R14" i="11" l="1"/>
  <c r="R13" i="11"/>
  <c r="R10" i="11" s="1"/>
  <c r="T65" i="11"/>
  <c r="T64" i="11"/>
  <c r="T63" i="11"/>
  <c r="T62" i="11"/>
  <c r="T61" i="11"/>
  <c r="T57" i="11"/>
  <c r="T56" i="11"/>
  <c r="T55" i="11"/>
  <c r="T54" i="11"/>
  <c r="T53" i="11"/>
  <c r="T52" i="11"/>
  <c r="T51" i="11"/>
  <c r="T50" i="11"/>
  <c r="T49" i="11"/>
  <c r="T48" i="11"/>
  <c r="T47" i="11"/>
  <c r="T43" i="11"/>
  <c r="T42" i="11"/>
  <c r="T41" i="11"/>
  <c r="R38" i="11"/>
  <c r="P35" i="11"/>
  <c r="T31" i="11"/>
  <c r="T30" i="11"/>
  <c r="T28" i="11"/>
  <c r="T26" i="11"/>
  <c r="T25" i="11"/>
  <c r="T24" i="11"/>
  <c r="T23" i="11"/>
  <c r="T22" i="11"/>
  <c r="T20" i="11"/>
  <c r="T19" i="11"/>
  <c r="T18" i="11"/>
  <c r="T17" i="11"/>
  <c r="T16" i="11"/>
  <c r="T15" i="11"/>
  <c r="T14" i="11"/>
  <c r="T13" i="11"/>
  <c r="T12" i="11"/>
  <c r="T11" i="11"/>
  <c r="T10" i="11"/>
  <c r="T9" i="11"/>
  <c r="T35" i="11" l="1"/>
  <c r="P33" i="11"/>
  <c r="T38" i="11"/>
  <c r="R37" i="11"/>
  <c r="P270" i="9"/>
  <c r="N270" i="9"/>
  <c r="L270" i="9"/>
  <c r="T37" i="11" l="1"/>
  <c r="T33" i="11"/>
  <c r="P281" i="9"/>
  <c r="N281" i="9"/>
  <c r="L281" i="9"/>
  <c r="J281" i="9"/>
  <c r="H281" i="9"/>
  <c r="F281" i="9"/>
  <c r="D281" i="9"/>
  <c r="D12" i="9" l="1"/>
  <c r="F12" i="9"/>
  <c r="H12" i="9"/>
  <c r="N12" i="9"/>
  <c r="L12" i="9"/>
  <c r="J12" i="9"/>
  <c r="L229" i="9"/>
  <c r="J229" i="9"/>
  <c r="H229" i="9"/>
  <c r="F229" i="9"/>
  <c r="D229" i="9"/>
  <c r="J270" i="9" l="1"/>
  <c r="H270" i="9"/>
  <c r="F270" i="9"/>
  <c r="D270" i="9"/>
  <c r="L214" i="9"/>
  <c r="J214" i="9"/>
  <c r="H214" i="9"/>
  <c r="F214" i="9"/>
  <c r="L113" i="9" l="1"/>
  <c r="J109" i="9"/>
  <c r="H109" i="9"/>
  <c r="F109" i="9"/>
  <c r="D109" i="9"/>
  <c r="P140" i="9"/>
  <c r="K146" i="9" l="1"/>
  <c r="M146" i="9" s="1"/>
  <c r="O146" i="9" s="1"/>
  <c r="L146" i="9" l="1"/>
  <c r="N146" i="9" l="1"/>
  <c r="L109" i="9"/>
  <c r="P146" i="9"/>
  <c r="H186" i="9" l="1"/>
  <c r="F186" i="9"/>
  <c r="D186" i="9"/>
  <c r="H166" i="9" l="1"/>
  <c r="F166" i="9"/>
  <c r="D166" i="9"/>
  <c r="L208" i="9"/>
  <c r="L101" i="9"/>
  <c r="N101" i="9" s="1"/>
  <c r="N208" i="9" l="1"/>
  <c r="P208" i="9" s="1"/>
  <c r="N229" i="9"/>
  <c r="P101" i="9"/>
  <c r="P232" i="9" l="1"/>
  <c r="P229" i="9" s="1"/>
  <c r="L259" i="9" l="1"/>
  <c r="H259" i="9"/>
  <c r="F259" i="9"/>
  <c r="D259" i="9"/>
  <c r="L247" i="9"/>
  <c r="H247" i="9"/>
  <c r="F247" i="9"/>
  <c r="D247" i="9"/>
  <c r="J236" i="9"/>
  <c r="H236" i="9"/>
  <c r="F236" i="9"/>
  <c r="D236" i="9"/>
  <c r="D214" i="9"/>
  <c r="J200" i="9"/>
  <c r="J166" i="9"/>
  <c r="L154" i="9"/>
  <c r="H154" i="9"/>
  <c r="F154" i="9"/>
  <c r="D154" i="9"/>
  <c r="P120" i="9"/>
  <c r="L93" i="9"/>
  <c r="D297" i="9" l="1"/>
  <c r="H297" i="9"/>
  <c r="F297" i="9"/>
  <c r="L200" i="9"/>
  <c r="J186" i="9"/>
  <c r="J247" i="9"/>
  <c r="J259" i="9"/>
  <c r="J154" i="9"/>
  <c r="N93" i="9"/>
  <c r="P93" i="9" s="1"/>
  <c r="P127" i="9"/>
  <c r="P133" i="9"/>
  <c r="N154" i="9"/>
  <c r="L166" i="9"/>
  <c r="N200" i="9"/>
  <c r="P200" i="9" s="1"/>
  <c r="N247" i="9"/>
  <c r="N259" i="9"/>
  <c r="J297" i="9" l="1"/>
  <c r="L186" i="9"/>
  <c r="N186" i="9"/>
  <c r="P154" i="9"/>
  <c r="N236" i="9"/>
  <c r="L236" i="9"/>
  <c r="L297" i="9" s="1"/>
  <c r="N214" i="9"/>
  <c r="P62" i="9"/>
  <c r="P157" i="9"/>
  <c r="P86" i="9"/>
  <c r="P53" i="9"/>
  <c r="P22" i="9"/>
  <c r="N166" i="9"/>
  <c r="N113" i="9"/>
  <c r="N109" i="9" s="1"/>
  <c r="P262" i="9"/>
  <c r="P259" i="9" s="1"/>
  <c r="P79" i="9"/>
  <c r="P46" i="9"/>
  <c r="P250" i="9"/>
  <c r="P247" i="9" s="1"/>
  <c r="P71" i="9"/>
  <c r="P38" i="9"/>
  <c r="P31" i="9"/>
  <c r="N297" i="9" l="1"/>
  <c r="P192" i="9"/>
  <c r="P186" i="9" s="1"/>
  <c r="P239" i="9"/>
  <c r="P236" i="9" s="1"/>
  <c r="P15" i="9"/>
  <c r="P12" i="9" s="1"/>
  <c r="P218" i="9"/>
  <c r="P214" i="9" s="1"/>
  <c r="P170" i="9"/>
  <c r="P113" i="9"/>
  <c r="P109" i="9" s="1"/>
  <c r="P166" i="9"/>
  <c r="P297" i="9" l="1"/>
  <c r="Q15" i="5"/>
  <c r="P15" i="5"/>
  <c r="O15" i="5"/>
  <c r="N15" i="5"/>
  <c r="M15" i="5"/>
  <c r="C27" i="5" l="1"/>
  <c r="R15" i="5" l="1"/>
  <c r="S15" i="5"/>
</calcChain>
</file>

<file path=xl/sharedStrings.xml><?xml version="1.0" encoding="utf-8"?>
<sst xmlns="http://schemas.openxmlformats.org/spreadsheetml/2006/main" count="964" uniqueCount="548">
  <si>
    <t>Target</t>
  </si>
  <si>
    <t>Rp</t>
  </si>
  <si>
    <t xml:space="preserve">Kondisi Kinerja </t>
  </si>
  <si>
    <t>Pada Akhir Periode</t>
  </si>
  <si>
    <t>Tujuan</t>
  </si>
  <si>
    <t>Sasaran</t>
  </si>
  <si>
    <t>Indikator</t>
  </si>
  <si>
    <t>Program dan Kegiatan</t>
  </si>
  <si>
    <t>Indikator Kinerja</t>
  </si>
  <si>
    <t>dan Kegiatan (output)</t>
  </si>
  <si>
    <t>Target Kinerja Program dan Kerangka Pendanaan</t>
  </si>
  <si>
    <t>Data Capaian</t>
  </si>
  <si>
    <t>pada Tahun Awal</t>
  </si>
  <si>
    <t>Perencanaan</t>
  </si>
  <si>
    <t>Program (outcome)</t>
  </si>
  <si>
    <t>Lokasi</t>
  </si>
  <si>
    <t xml:space="preserve">- Terpenuhinya Jasa </t>
  </si>
  <si>
    <t xml:space="preserve">   Surat Menyurat</t>
  </si>
  <si>
    <t xml:space="preserve">- Tersedianya Jasa </t>
  </si>
  <si>
    <t>- Terpenuhinya Jasa</t>
  </si>
  <si>
    <t xml:space="preserve">   Komunikasi, Sumber</t>
  </si>
  <si>
    <t xml:space="preserve">   Daya Air dan listrik</t>
  </si>
  <si>
    <t>- Tersedianya Jasa</t>
  </si>
  <si>
    <t xml:space="preserve">- Jasa Administrasi </t>
  </si>
  <si>
    <t xml:space="preserve">   Keuangan</t>
  </si>
  <si>
    <t xml:space="preserve">   Kebersihan Kantor</t>
  </si>
  <si>
    <t>- Pelaksanaan Perkan-</t>
  </si>
  <si>
    <t xml:space="preserve">   toran berjalan</t>
  </si>
  <si>
    <t>- Pelayanan Adminis-</t>
  </si>
  <si>
    <t xml:space="preserve">   trasi Perkantoran</t>
  </si>
  <si>
    <t>- Tersedianya Kebutu-</t>
  </si>
  <si>
    <t xml:space="preserve">   han Alat Tulis Kantor </t>
  </si>
  <si>
    <t>- Terpenuhinya Kebu-</t>
  </si>
  <si>
    <t xml:space="preserve">   dan penggandaan</t>
  </si>
  <si>
    <t xml:space="preserve">   tuhan Barang cetakan</t>
  </si>
  <si>
    <t>- Penyediaan barang</t>
  </si>
  <si>
    <t xml:space="preserve">   cetakan &amp; penggandaan</t>
  </si>
  <si>
    <t>- Tersedianya kompo-</t>
  </si>
  <si>
    <t xml:space="preserve">   nen instalasi listrik/</t>
  </si>
  <si>
    <t xml:space="preserve">   penerangan kantor</t>
  </si>
  <si>
    <t>- Pelaksanaan perkan-</t>
  </si>
  <si>
    <t>- Pelayanan admnis-</t>
  </si>
  <si>
    <t xml:space="preserve">  trasi perkantoran</t>
  </si>
  <si>
    <t>- Penyediaan bahan</t>
  </si>
  <si>
    <t xml:space="preserve">   bacaan</t>
  </si>
  <si>
    <t>- Penyediaan Makanan</t>
  </si>
  <si>
    <t xml:space="preserve">   dan Minuman</t>
  </si>
  <si>
    <t>- Rapat-rapat konsul-</t>
  </si>
  <si>
    <t xml:space="preserve">   tasi dan koordinasi</t>
  </si>
  <si>
    <t>- Penyediaan Jasa Adm/</t>
  </si>
  <si>
    <t xml:space="preserve">   /Teknis perkantoran</t>
  </si>
  <si>
    <t>- Pemeliharaan perala-</t>
  </si>
  <si>
    <t xml:space="preserve">   tan perlengkapan</t>
  </si>
  <si>
    <t xml:space="preserve">   kantor</t>
  </si>
  <si>
    <t>- Peningkatan Pelayanan</t>
  </si>
  <si>
    <t xml:space="preserve">   terhadap Masyarakat</t>
  </si>
  <si>
    <t>- Pemeliharaan Gedung</t>
  </si>
  <si>
    <t xml:space="preserve">   Kantor</t>
  </si>
  <si>
    <t>- Terpeliharanya Gedung</t>
  </si>
  <si>
    <t>- Pemeliharaan Kenda-</t>
  </si>
  <si>
    <t xml:space="preserve">   raan dinas</t>
  </si>
  <si>
    <t>- Kendaraan dinas untuk</t>
  </si>
  <si>
    <t xml:space="preserve">   operasional</t>
  </si>
  <si>
    <t>- Peningkatan disiplin</t>
  </si>
  <si>
    <t xml:space="preserve">   aparatur</t>
  </si>
  <si>
    <t>- Pengadaan pakaian</t>
  </si>
  <si>
    <t xml:space="preserve">   dinas beserta perle-</t>
  </si>
  <si>
    <t xml:space="preserve">   ngkapannya.</t>
  </si>
  <si>
    <t>- Pengembangan SDM</t>
  </si>
  <si>
    <t>- Jlh Dana yg dibutuhkan</t>
  </si>
  <si>
    <t>- Peningkatan kinerja</t>
  </si>
  <si>
    <t>Masyarakat</t>
  </si>
  <si>
    <t>- Peningkatan Kinerja</t>
  </si>
  <si>
    <t>- Pelayanan Masyarakat</t>
  </si>
  <si>
    <t xml:space="preserve">   bang Kecamatan</t>
  </si>
  <si>
    <t>- Pelaksanaan musren-</t>
  </si>
  <si>
    <t xml:space="preserve">   Tingkat Kecamatan</t>
  </si>
  <si>
    <t>- Pemberdayaan Msyrkt</t>
  </si>
  <si>
    <t xml:space="preserve">  miskin</t>
  </si>
  <si>
    <t>- Distribusi Beras Miskin</t>
  </si>
  <si>
    <t xml:space="preserve">   ke Desa/Kel</t>
  </si>
  <si>
    <t>- Masyarakat mendapat-</t>
  </si>
  <si>
    <t xml:space="preserve">   kan kebutuhan beras</t>
  </si>
  <si>
    <t>- Program keagamaan</t>
  </si>
  <si>
    <t xml:space="preserve">   dan kemasyarakat</t>
  </si>
  <si>
    <t xml:space="preserve">- Pelaksanaan MTQ </t>
  </si>
  <si>
    <t xml:space="preserve">   Tk Kecamatan</t>
  </si>
  <si>
    <t>- Peningkatan prestasi</t>
  </si>
  <si>
    <t xml:space="preserve">   olahraga</t>
  </si>
  <si>
    <t xml:space="preserve">   raga di Kecamatan</t>
  </si>
  <si>
    <t>- Terlaksananya olah</t>
  </si>
  <si>
    <t xml:space="preserve">- Prestasi olahraga di </t>
  </si>
  <si>
    <t xml:space="preserve">   Desa</t>
  </si>
  <si>
    <t>- Meningkatnya Kinerja</t>
  </si>
  <si>
    <t>- Pelayanan Adm per-</t>
  </si>
  <si>
    <t xml:space="preserve">   kantoran meningkat</t>
  </si>
  <si>
    <t xml:space="preserve">- Tersedianya Barang </t>
  </si>
  <si>
    <t xml:space="preserve">- Bertambahnya Ilmu </t>
  </si>
  <si>
    <t xml:space="preserve">   Pengetahuan</t>
  </si>
  <si>
    <t xml:space="preserve">   adm/Teknis</t>
  </si>
  <si>
    <t xml:space="preserve">   tan Gedung Kantor</t>
  </si>
  <si>
    <t xml:space="preserve">- Peningkatan peran </t>
  </si>
  <si>
    <t xml:space="preserve">   serta perempuan dlm</t>
  </si>
  <si>
    <t xml:space="preserve">   Pembangunan</t>
  </si>
  <si>
    <t xml:space="preserve">   teraan Keluarga</t>
  </si>
  <si>
    <t>- Terciptanya Kesejah-</t>
  </si>
  <si>
    <t>- Terciptanya kesetara-</t>
  </si>
  <si>
    <t xml:space="preserve">   an Jender</t>
  </si>
  <si>
    <t xml:space="preserve">   Administrasi Keuangan</t>
  </si>
  <si>
    <t>- Meningkatnya Sarana</t>
  </si>
  <si>
    <t xml:space="preserve">   dan Prasarana Aparatur</t>
  </si>
  <si>
    <t xml:space="preserve">- Paningkatan Sarana </t>
  </si>
  <si>
    <t xml:space="preserve">   dan Prasarana</t>
  </si>
  <si>
    <t>- Tercapainya Kinerja</t>
  </si>
  <si>
    <t>- Pengadaan Peralatan</t>
  </si>
  <si>
    <t xml:space="preserve">   Gedung Kantor</t>
  </si>
  <si>
    <t>- Tersedianya Peralatan</t>
  </si>
  <si>
    <t xml:space="preserve">    Gedung Kantor</t>
  </si>
  <si>
    <t>-</t>
  </si>
  <si>
    <t>setiap tahun</t>
  </si>
  <si>
    <t>Gender</t>
  </si>
  <si>
    <t>TUJUAN</t>
  </si>
  <si>
    <t>SASARAN</t>
  </si>
  <si>
    <t>STRATEGI</t>
  </si>
  <si>
    <t>ARAH KEBUJAKAN</t>
  </si>
  <si>
    <t>RENSTRA</t>
  </si>
  <si>
    <t>TABEL</t>
  </si>
  <si>
    <t>VISI, MISI, TUJUAN, DAN SASARAN</t>
  </si>
  <si>
    <t>SPM</t>
  </si>
  <si>
    <t>IKK</t>
  </si>
  <si>
    <t>Lainnya</t>
  </si>
  <si>
    <t>No</t>
  </si>
  <si>
    <t>Anggaran</t>
  </si>
  <si>
    <t>Realisasi</t>
  </si>
  <si>
    <t>Rata-rata Pertumbuhan</t>
  </si>
  <si>
    <t>No.</t>
  </si>
  <si>
    <t>Indikator Sasaran</t>
  </si>
  <si>
    <t>1.</t>
  </si>
  <si>
    <t>2.</t>
  </si>
  <si>
    <t>3.</t>
  </si>
  <si>
    <t>4.</t>
  </si>
  <si>
    <t>5.</t>
  </si>
  <si>
    <t>MISI</t>
  </si>
  <si>
    <t>kat dalam pembangunan</t>
  </si>
  <si>
    <t>Meningkatkan pemberdayaan</t>
  </si>
  <si>
    <t>masyarakat melalui pembina-</t>
  </si>
  <si>
    <t xml:space="preserve">an dan pelatihan sehingga </t>
  </si>
  <si>
    <t>masyarakat berperan aktif</t>
  </si>
  <si>
    <t>mendukung dan berfartisipasi</t>
  </si>
  <si>
    <t>dalam pembangunan</t>
  </si>
  <si>
    <t>6.</t>
  </si>
  <si>
    <t>Meningkatnya pemberdayaan</t>
  </si>
  <si>
    <t xml:space="preserve">Meningkatnya kesejahteraan </t>
  </si>
  <si>
    <t>7.</t>
  </si>
  <si>
    <t>Tahun 2011 s/d 2015</t>
  </si>
  <si>
    <t>- Terlayaninya penduduk</t>
  </si>
  <si>
    <t xml:space="preserve">  wajib KTP dalam pem-</t>
  </si>
  <si>
    <t xml:space="preserve">  buatan KTP</t>
  </si>
  <si>
    <t>- Tertibnya administrasi</t>
  </si>
  <si>
    <t xml:space="preserve">   kependudukan</t>
  </si>
  <si>
    <t>Tahun  2017</t>
  </si>
  <si>
    <t>Tahun 2018</t>
  </si>
  <si>
    <t>Tahun 2019</t>
  </si>
  <si>
    <t>Tahun 2020</t>
  </si>
  <si>
    <t>Renstra SKPD (2021)</t>
  </si>
  <si>
    <t>Tahun  2016</t>
  </si>
  <si>
    <t>(2015)</t>
  </si>
  <si>
    <t>- Terlaksananya program</t>
  </si>
  <si>
    <t xml:space="preserve">   samisake</t>
  </si>
  <si>
    <t>- Meningkatnya kesejah-</t>
  </si>
  <si>
    <t>teraan masyarakat</t>
  </si>
  <si>
    <t xml:space="preserve">Target Kinerja pada Tahun </t>
  </si>
  <si>
    <t>Yang Mengacu Pada Tujuan dan Sasaran RPJMD</t>
  </si>
  <si>
    <t>Target Kinerja Setiap Tahun</t>
  </si>
  <si>
    <t>Anggaran pada Tahun</t>
  </si>
  <si>
    <t>Indikator Kinerja Kecamatan Kuala Betara</t>
  </si>
  <si>
    <t>Anggaran dan Realisasi Realisasi Anggaran Tahun 2011 - 2015 Kecamatan Kuala Betara Kabupaten Tanjung Jabung Barat</t>
  </si>
  <si>
    <t>Anggaran Yang Tersedia</t>
  </si>
  <si>
    <t xml:space="preserve">BELANJA </t>
  </si>
  <si>
    <t>yang baik</t>
  </si>
  <si>
    <t>Terlaksananya Kinerja</t>
  </si>
  <si>
    <t>Meningkatkan kualitas</t>
  </si>
  <si>
    <t>Pelayanan Umum kepada</t>
  </si>
  <si>
    <t>Hidup masyarakat</t>
  </si>
  <si>
    <t>Meningkatkan pembangun</t>
  </si>
  <si>
    <t>an ekonomi masyarakat</t>
  </si>
  <si>
    <t>Meningkatkan persatuan</t>
  </si>
  <si>
    <t xml:space="preserve">dan kesatuan melalui </t>
  </si>
  <si>
    <t>harmonisasi kehidupan</t>
  </si>
  <si>
    <t>beragama dan berbudaya</t>
  </si>
  <si>
    <t>Meningkatkan sarana dan pra</t>
  </si>
  <si>
    <t>Meningkatkan sarana, prasarana</t>
  </si>
  <si>
    <t>dan disiplin aparatur untuk -</t>
  </si>
  <si>
    <t>peningkatan kualitas pelayanan</t>
  </si>
  <si>
    <t>umum kepada masyarakat</t>
  </si>
  <si>
    <t>Terlaksananya pelayanan Musya</t>
  </si>
  <si>
    <t xml:space="preserve">warah Rencana Pembangunan </t>
  </si>
  <si>
    <t xml:space="preserve">tingkat Kecamatan </t>
  </si>
  <si>
    <t xml:space="preserve">saranaserta disiplin aparatur </t>
  </si>
  <si>
    <t>untuk mendapatkan kualitas</t>
  </si>
  <si>
    <t xml:space="preserve">pelayanan yang lebih baik </t>
  </si>
  <si>
    <t>kepada masyarakat</t>
  </si>
  <si>
    <t>Pelayanan Administrasi perkantoran</t>
  </si>
  <si>
    <t>peningkatan sarana dan prasarana</t>
  </si>
  <si>
    <t>aparatur .</t>
  </si>
  <si>
    <t>peningkatan disiplin aparatur</t>
  </si>
  <si>
    <t xml:space="preserve">peningkatan kapasitas sumber daya </t>
  </si>
  <si>
    <t>aparatur.</t>
  </si>
  <si>
    <t>Meningkatkan kapasitas SDM</t>
  </si>
  <si>
    <t xml:space="preserve">dan melaksanakan kegiatan </t>
  </si>
  <si>
    <t>musyawarah untuk perencanaan</t>
  </si>
  <si>
    <t>pembanguan.</t>
  </si>
  <si>
    <t xml:space="preserve">Berkembangnya  SDM aparatur </t>
  </si>
  <si>
    <t>dan Masyarakat dalam merenca-</t>
  </si>
  <si>
    <t>nakan pembangunan untuk me-</t>
  </si>
  <si>
    <t>ningkatkan kualitas hidup masya-</t>
  </si>
  <si>
    <t>rakat.</t>
  </si>
  <si>
    <t>Melaksanakan pelatihan untuk</t>
  </si>
  <si>
    <t>mengembangkan SDM dan me -</t>
  </si>
  <si>
    <t>nyelenggarakan kegiatan Mus -</t>
  </si>
  <si>
    <t>renbang Kecamatan dan pem -</t>
  </si>
  <si>
    <t>binaan lomba Desa.</t>
  </si>
  <si>
    <t>Pemberdayaan Fakir Miskin Komu -</t>
  </si>
  <si>
    <t xml:space="preserve">nikasi Adat terpencil (KAT) dan </t>
  </si>
  <si>
    <t xml:space="preserve">penyandang masalah kesejahteraan </t>
  </si>
  <si>
    <t>Sosial (PMKS)</t>
  </si>
  <si>
    <t>Masyarakat dan berkurangya</t>
  </si>
  <si>
    <t>jumlah penduduk miskin</t>
  </si>
  <si>
    <t>Tersalurnya Beras Miskin (Raskin)</t>
  </si>
  <si>
    <t>ke Desa desa</t>
  </si>
  <si>
    <t>Membantu penyediaan kebutu-</t>
  </si>
  <si>
    <t>han Raskin dan sistem Distri-</t>
  </si>
  <si>
    <t xml:space="preserve">busi yang lebih baik dengan </t>
  </si>
  <si>
    <t>harga yang terjangkau masya-</t>
  </si>
  <si>
    <t>rakat desa.</t>
  </si>
  <si>
    <t>Meningkatnya peran serta dan kese</t>
  </si>
  <si>
    <t>taraan gender dalam pembngunan</t>
  </si>
  <si>
    <t xml:space="preserve">Meningkatnya iklim investasi dan </t>
  </si>
  <si>
    <t>realisasi investasi.</t>
  </si>
  <si>
    <t>Melaksanakan kegiatan keagama</t>
  </si>
  <si>
    <t>an, pembinaan olahraga dan me-</t>
  </si>
  <si>
    <t>ningkatkan peranserta perempuan</t>
  </si>
  <si>
    <t>dalam program pembangunan.</t>
  </si>
  <si>
    <t xml:space="preserve">Terlaksananya pembinaan MTQ, </t>
  </si>
  <si>
    <t>olahraga, dan PKK di tingkat keca</t>
  </si>
  <si>
    <t>matan dan Kabupaten dalam rang</t>
  </si>
  <si>
    <t xml:space="preserve">ka meningkatkan persatuan dan </t>
  </si>
  <si>
    <t>kesatuan terutama perempuan.</t>
  </si>
  <si>
    <t xml:space="preserve">Menyelenggarakan pembinaan </t>
  </si>
  <si>
    <t xml:space="preserve">lomba MTQ tingkat Kecamatan </t>
  </si>
  <si>
    <t>dan aktif ikut serta dalam MTQ</t>
  </si>
  <si>
    <t xml:space="preserve">tingkat Kabupaten. </t>
  </si>
  <si>
    <t xml:space="preserve">Menyelenggarakan kegiatan </t>
  </si>
  <si>
    <t xml:space="preserve">kompetisi Olahraga tingkat </t>
  </si>
  <si>
    <t>Kecamatan.</t>
  </si>
  <si>
    <t>Meleksanakan pembinaan pe</t>
  </si>
  <si>
    <t>rempuan oleh PKK untuk peran</t>
  </si>
  <si>
    <t>serta dalam pembangunan.</t>
  </si>
  <si>
    <t xml:space="preserve">Pembinaan dan pemesyarakatan </t>
  </si>
  <si>
    <t>olahraga</t>
  </si>
  <si>
    <t>Keagamaan dan kemasyarakatan.</t>
  </si>
  <si>
    <t>Melaksanakan sosialisasi mengenai</t>
  </si>
  <si>
    <t>pentingnya menjaga konsistensi dan</t>
  </si>
  <si>
    <t>komitmen terhadap dokumen peren -</t>
  </si>
  <si>
    <t>canaan yang telah disepakati, sesuai</t>
  </si>
  <si>
    <t>dengan amanat pembangunan RPJPD</t>
  </si>
  <si>
    <t>2005 - 2025</t>
  </si>
  <si>
    <t>Semakin meningkatnya</t>
  </si>
  <si>
    <t>pemerintahan sebesar</t>
  </si>
  <si>
    <t xml:space="preserve">kualitas aparatur dan </t>
  </si>
  <si>
    <t xml:space="preserve">garaan pemerintahan </t>
  </si>
  <si>
    <t>kualitas aparatur sebe</t>
  </si>
  <si>
    <t xml:space="preserve">tas penyelenggaraan </t>
  </si>
  <si>
    <t>Meningkatnya frekuensi</t>
  </si>
  <si>
    <t xml:space="preserve"> -</t>
  </si>
  <si>
    <t>Terpadu Kecamatan</t>
  </si>
  <si>
    <t>- Peningkatan Kapasitas SDM</t>
  </si>
  <si>
    <t xml:space="preserve">Semakin meningkatnya </t>
  </si>
  <si>
    <t xml:space="preserve">sar 20 % dan akuntabi </t>
  </si>
  <si>
    <t xml:space="preserve">litas penyelenggaraan </t>
  </si>
  <si>
    <t>100 % setiap tahun</t>
  </si>
  <si>
    <t>akuntabilitas penyeleng</t>
  </si>
  <si>
    <t>Sederhananya dan mu -</t>
  </si>
  <si>
    <t xml:space="preserve">dahnya mekanisme dan </t>
  </si>
  <si>
    <t>prosedur pelayanan</t>
  </si>
  <si>
    <t>publik sebesar 20 %</t>
  </si>
  <si>
    <t>sar 20 % dan akuntabili</t>
  </si>
  <si>
    <t>Meningkatnya daya beli</t>
  </si>
  <si>
    <t>masyarakat terhadap beras</t>
  </si>
  <si>
    <t>dan meningkatnya kesejah</t>
  </si>
  <si>
    <t xml:space="preserve">teraan masyakat </t>
  </si>
  <si>
    <t xml:space="preserve">Terciptanya kesetaraan </t>
  </si>
  <si>
    <t>semakin berkembangya</t>
  </si>
  <si>
    <t xml:space="preserve">kualitas atlet di kelurahan </t>
  </si>
  <si>
    <t xml:space="preserve">dan kecamatan </t>
  </si>
  <si>
    <t>Tabel  T-C 28</t>
  </si>
  <si>
    <t xml:space="preserve">Tujuan dan Sasaran Jangka Menengah Pelayanan Kecamatan </t>
  </si>
  <si>
    <t>TABEL T-C.26</t>
  </si>
  <si>
    <t>Tujuan, Sasaran, Strategi dan Kebijakan</t>
  </si>
  <si>
    <t>VISI</t>
  </si>
  <si>
    <t xml:space="preserve">: Terwujudnya Kabupaten Tanjung Jabung Barat Maju, Adil, 
Bermartabat dan Berkualitas 
</t>
  </si>
  <si>
    <t>MISI IV</t>
  </si>
  <si>
    <t>Straregi</t>
  </si>
  <si>
    <t>Arah Kebijakan</t>
  </si>
  <si>
    <t>Meningkatkan pengetahuan dan keterampilan aparatur pemerintah kecamatan dan desa untuk peningkatan pelayanan kepada masyarakat</t>
  </si>
  <si>
    <t>1. Meningkatnya pengetahuan dan keterampilan aparatur pemerintah kecamatan dan desa untuk peningkatan pelayanan kepada masyarakat</t>
  </si>
  <si>
    <t>1. Mengupayakan kualitas personil agar pelayanan dapat berjalan secara optimal</t>
  </si>
  <si>
    <t>1. Mengintegrasikan perencanaan pembangunan reguler dengan Musrenbang Desa/Kelurahan</t>
  </si>
  <si>
    <t>2. Meningkatnya koordinasi lintas sektor ditingkat kecamatan sehingga dapat mewujudkan pelayanan dan birokrasi yang cepat dan tepat</t>
  </si>
  <si>
    <t>2. Menyelenggarakan pelatihan guna meningkatkan prestasi , dedikasi dan kinerja aparatur SDM tingkat kecamatan dan desa</t>
  </si>
  <si>
    <t>2. Melaksanakan forum perencanaan secara berkala dan menyusun pedoman mekanisme koordinasi dan komunikasi antar instansi/UPT/UPTD</t>
  </si>
  <si>
    <t>3. Terbinanya pemerintahan desa, sehingga pelayanan ditingkat desa dilaksanakan seefisien mungkin</t>
  </si>
  <si>
    <t>3. Melaksanakan koordinasi yang intensif dengan instansi di tingkat kecamatan</t>
  </si>
  <si>
    <t>4. Meningkatnya pemberdayaan masyarakat melalui pembinaan dan pelatihan sehingga masyarakat berperan aktif mendukung dan berfartisipasi dalam pembangunan</t>
  </si>
  <si>
    <t>5. Meningkatnya kesejahteraan menuju terwujudnya keluarga yang beriman dan bertaqwa kepada tuhan yang maha esa, berakhlak mulia dan berbudi luhur, sehat sejahtera, maju dan mandiri, kesejahteraan  gender serta kesadaran hukum dan langkungan</t>
  </si>
  <si>
    <t>: Meningkatkan persatuan dan kesatuan daerah melalui harmonisasi kehidupan beragama dan berbudaya, supremasi hukum dan tata kelola pemerintahan yang     baik</t>
  </si>
  <si>
    <t>( 1 )</t>
  </si>
  <si>
    <t>( 2 )</t>
  </si>
  <si>
    <t>( 3 )</t>
  </si>
  <si>
    <t>( 4 )</t>
  </si>
  <si>
    <t>( 5 )</t>
  </si>
  <si>
    <t>( 6 )</t>
  </si>
  <si>
    <t>( 7 )</t>
  </si>
  <si>
    <t>( 8 )</t>
  </si>
  <si>
    <t>( 9 )</t>
  </si>
  <si>
    <t>( 10 )</t>
  </si>
  <si>
    <t>Kependudukan</t>
  </si>
  <si>
    <t xml:space="preserve">Realisasi Capaian Kecamatan Tahun </t>
  </si>
  <si>
    <t>Rasio Capaian Kecamatan  Tahun ke-</t>
  </si>
  <si>
    <t>Tabel T-C 24</t>
  </si>
  <si>
    <t>Tabel T-C 25</t>
  </si>
  <si>
    <t>Tabel  T-C.23</t>
  </si>
  <si>
    <t>Realisasi Capaian KecamatanTahun ke-</t>
  </si>
  <si>
    <t>Realisasi Capaian Kecamatan Tahun ke-</t>
  </si>
  <si>
    <t>Rasio Capaian Kecamatan Tahun ke-</t>
  </si>
  <si>
    <t>Presentase Penyaluran Rastra ke Desa/ Kel</t>
  </si>
  <si>
    <t xml:space="preserve">Presentase Pelayanan Administrasi </t>
  </si>
  <si>
    <t xml:space="preserve">Pencapaian Kinerja Pelayanan Kecamatan </t>
  </si>
  <si>
    <t>Indikator Kinerja sesuai Tugas dan Fungsi Kecamatan</t>
  </si>
  <si>
    <t>Terwujudnya pemeli -</t>
  </si>
  <si>
    <t xml:space="preserve">haraan rutin/Berkala - </t>
  </si>
  <si>
    <t>Perlatan Gedung Kantor</t>
  </si>
  <si>
    <t>- Dana Bantuan Propinsi</t>
  </si>
  <si>
    <t xml:space="preserve">   (Untuk PKK Kelurahan)</t>
  </si>
  <si>
    <t>- Pelayanan Administrasi</t>
  </si>
  <si>
    <t>- Jlh Dana yang dibutuhkan</t>
  </si>
  <si>
    <t xml:space="preserve">   Terpadu Kecamatan</t>
  </si>
  <si>
    <t>Terlayaninya Administrasi</t>
  </si>
  <si>
    <t>Kelurahan Betara Kiri</t>
  </si>
  <si>
    <t xml:space="preserve">Persentase Jembatan </t>
  </si>
  <si>
    <t>yang ditingkatkan</t>
  </si>
  <si>
    <t xml:space="preserve">   baik</t>
  </si>
  <si>
    <t>- Penataan Kawasan Peru</t>
  </si>
  <si>
    <t xml:space="preserve">   mahan dan Permukiman</t>
  </si>
  <si>
    <t xml:space="preserve">;- </t>
  </si>
  <si>
    <t>Dana Bantuan Prov</t>
  </si>
  <si>
    <t>KABUPATEN TANJUNG JABUNG BARAT</t>
  </si>
  <si>
    <t>KODE</t>
  </si>
  <si>
    <t>Indikator Kinerja Tujuan, Sasaran, Program (outcome) dan Kegiatan (output)</t>
  </si>
  <si>
    <t>Data Capaian Pada Tahun Awal Perencanaan</t>
  </si>
  <si>
    <t>Unit Kerja Perangkat Daerah Penanggung Jawab</t>
  </si>
  <si>
    <t>Kondisi Kinerja pada akhir periode Renstra</t>
  </si>
  <si>
    <t>Terwujudnya Budaya Kerja dan Etos kerja Aparatur yang Akuntabel dan Produktif</t>
  </si>
  <si>
    <t>Peningkatan Penataan SDM, Pelayananan administrasi, Kinerja Aparatur dan sistem Pengelolaan Data  dan Informasi Kepegawaian yang akurat</t>
  </si>
  <si>
    <t xml:space="preserve">Program Pelayanan Administrasi Perkantoran
</t>
  </si>
  <si>
    <t xml:space="preserve">Berjalannya pelayanan  administrasi perkantoran dengan lancar </t>
  </si>
  <si>
    <t>12 bulan</t>
  </si>
  <si>
    <t>72 bulan</t>
  </si>
  <si>
    <t>Penyediaan Jasa Surat Menyurat</t>
  </si>
  <si>
    <t>Tersedianya Jasa Surat Menyurat</t>
  </si>
  <si>
    <t>Penyediaan Jasa Komunikasi Sumber Daya Air dan Listrik</t>
  </si>
  <si>
    <t>Tersedianya Telepon, Air dan Listrik</t>
  </si>
  <si>
    <t>Penyediaan Jasa administrasi Keuangan</t>
  </si>
  <si>
    <t>Tersedianya jasa administrasi keuangan</t>
  </si>
  <si>
    <t>Penyediaan Jasa Kebersihan Kantor</t>
  </si>
  <si>
    <t>Tersedianya Alat Kebersihan Kantor</t>
  </si>
  <si>
    <t>Penyediaan alat tulis kantor</t>
  </si>
  <si>
    <t>Tersedianya Alat Tulis Kantor</t>
  </si>
  <si>
    <t>Penyediaan Barang Cetakan dan Penggandaan</t>
  </si>
  <si>
    <t>Tersedianya Barang Cetakan dan Penggandaan</t>
  </si>
  <si>
    <t>Penyediaan Komponen Instalasi Listrik/ Penerangan Bangunan Kantor</t>
  </si>
  <si>
    <t>Tersedianya Komponen Instalasi Listrik/ Penerangan Bangunan Kantor</t>
  </si>
  <si>
    <t>Penyediaan bahan bacaan dan peraturan perundang-undangan</t>
  </si>
  <si>
    <t>Tersedianya Bahan Bacaan dan Peraturan Perundang-undangan</t>
  </si>
  <si>
    <t>Penyediaan Makanan dan Minuman</t>
  </si>
  <si>
    <t>Tersedianya Makan Minum Rapat</t>
  </si>
  <si>
    <t>Rapat-rapat Koordinasi dan Konsultasi Ke Luar daerah</t>
  </si>
  <si>
    <t xml:space="preserve">Tersedianya Kebutuhan Akomodasi Rapat-rapat Koordinasi dan Konsultasi ke Luar Daerah </t>
  </si>
  <si>
    <t>Program Peningakatan Sarana dan Prasarana Aparatur</t>
  </si>
  <si>
    <t>Persentase kecukupan sarana dan prasarana layak guna Perangkat daerah</t>
  </si>
  <si>
    <t>Pengadaan Kendaraan Dinas/ Operasional</t>
  </si>
  <si>
    <t>Jumlah kendaraan roda dua</t>
  </si>
  <si>
    <t>unit</t>
  </si>
  <si>
    <t>Pengadaan Perlengkapan Gedung Kantor</t>
  </si>
  <si>
    <t>Jumlah pengadaan perlengkapan gedung kantor</t>
  </si>
  <si>
    <t>Pengadaan Peralatan Gedung Kantor</t>
  </si>
  <si>
    <t>Jumlah pengadaan Peralatan Gedung Kantor</t>
  </si>
  <si>
    <t>Pemeliharaan rutin/ Berkala gedung kantor</t>
  </si>
  <si>
    <t>Jumlah gedung kantor</t>
  </si>
  <si>
    <t>Pemeliharaan  rutin/ Berkala Kendaraan Dinas/ Operasional</t>
  </si>
  <si>
    <t>Jumlah pemeliharaan Kendaraan Dinas/operasional</t>
  </si>
  <si>
    <t>Pemeliharaan ruitn/ Berkala Peralatan Gedung Kantor</t>
  </si>
  <si>
    <t>Jumlah pemeliharaan Peralatan Gedung Kantor</t>
  </si>
  <si>
    <t>Program Peningkatan Disiplin Aparatur</t>
  </si>
  <si>
    <t>Tingkat  disiplin  aparatur</t>
  </si>
  <si>
    <t>- Pengadaan pakaian dinas beserta Perlengkapannya</t>
  </si>
  <si>
    <t>Jumlah pengadaan Pakaian Dinas Beserta Perlengkapanya</t>
  </si>
  <si>
    <t xml:space="preserve"> stel</t>
  </si>
  <si>
    <t>Program Peningkatan Pengembangan Sistem Pelaporan Capaian Kinerja dan Keuangan</t>
  </si>
  <si>
    <t>Nilai AKIP “B”</t>
  </si>
  <si>
    <t>Penyusunan Laporan Capaian Kinerja dan Ikhtisar Realisasi Kinerja</t>
  </si>
  <si>
    <t>Jumlah Dokumen Renstra, Renja, LPPK, PK, LK dan LPPD</t>
  </si>
  <si>
    <t>dokumen</t>
  </si>
  <si>
    <t>Meningkatkan Kualitas dan Profesionalisme aparatur</t>
  </si>
  <si>
    <t>Peningkatan SDM aparatur yang berkualitas dan Berkompetensi</t>
  </si>
  <si>
    <t>Program Peningkatan Kapasitas Sumber Daya Aparatur</t>
  </si>
  <si>
    <t>Persentase  ASN sesuai kompetensi</t>
  </si>
  <si>
    <t xml:space="preserve">Pendidikan dan Pelatihan Struktural </t>
  </si>
  <si>
    <t xml:space="preserve">Jumlah aparatur sebagai peserta diklat / bimtek </t>
  </si>
  <si>
    <t xml:space="preserve"> Orang</t>
  </si>
  <si>
    <t>Terwujudnya Tata Kelola Pemerintahan yang Baik</t>
  </si>
  <si>
    <t>Meningkatnya pembangunan sarana dan prasarana kecamtan</t>
  </si>
  <si>
    <t>Pesentase kesesuaian realisasi pembangunan terhadap perencanaan kecamatan</t>
  </si>
  <si>
    <t>%</t>
  </si>
  <si>
    <t>Program pembagunan, peningkatan, dan pemeliharaan sarana dan prasarana ekonomi, sosial dan budaya</t>
  </si>
  <si>
    <t>Jumlah sarana dan prasarana ekonomi, sosial, dan budaya yang dibangun, ditingkatkan, dan dipelihara</t>
  </si>
  <si>
    <t xml:space="preserve"> Unit/paket</t>
  </si>
  <si>
    <t>Unit/paket</t>
  </si>
  <si>
    <t>Pembagunan, peningkatan, dan pemeliharaan sarana dan prasarana ekonomi</t>
  </si>
  <si>
    <t>Jumlah sarana dan prasarana ekonomi yang dibangun, ditingkatkan, dan dipelihara</t>
  </si>
  <si>
    <t>Unit</t>
  </si>
  <si>
    <t>Pembagunan, peningkatan, dan pemeliharaan sarana dan prasarana sosial dan budaya</t>
  </si>
  <si>
    <t>Jumlah sarana dan prasarana sosial dan budaya yang dibangun, ditingkatkan, dan dipelihara</t>
  </si>
  <si>
    <t>Indek Kepuasan Masyarakat</t>
  </si>
  <si>
    <t>Program pemberdayaan fakir miskin, komunitas adat terpencil (KAT) dan penyandang masalah kesejahteraan sosial</t>
  </si>
  <si>
    <t xml:space="preserve">Persentase keluarga sejahtera </t>
  </si>
  <si>
    <t>Pelaksanaan program penanganan fakir miskin</t>
  </si>
  <si>
    <t>Jumlah penerima manfaat program keluarga sejahtera terfasilitasi</t>
  </si>
  <si>
    <t>KK</t>
  </si>
  <si>
    <t>Program peningkatan peran serta dan kesetaraan gender dalam pembangunan</t>
  </si>
  <si>
    <t>Jumlah desa / kelurahan yang telah dilakukan pembinaan PKK</t>
  </si>
  <si>
    <t>desa / kelurahan</t>
  </si>
  <si>
    <t>Pemberdayaan kesejahteraan keluarga (PKK)</t>
  </si>
  <si>
    <t>Jumlah keluarga peserta program PKK</t>
  </si>
  <si>
    <t>Program peningkatan iklim investasi dan realisasi investasi</t>
  </si>
  <si>
    <t xml:space="preserve">Persentase penyelesaian pelayanan administrasi / perizinan yang diajukan masyarakat </t>
  </si>
  <si>
    <t>Pelayanan administrasi terpadu kecamatan (PATEN)</t>
  </si>
  <si>
    <t>Jumlah pelayanan administrasi perizinan (rekomendasi) IMB, SIUP, SITU, dll</t>
  </si>
  <si>
    <t>jenis rekomendasi periziznan</t>
  </si>
  <si>
    <t>Program pembinaan dan pemasyarakatan olah raga</t>
  </si>
  <si>
    <t>Tingkat prestasi kecamatan di kompetisi olah raga tingkat kabupaten</t>
  </si>
  <si>
    <t>Peringkat ..</t>
  </si>
  <si>
    <t>Penyelenggaraan kompetisi olahraga / pekan olah raga kabupaten</t>
  </si>
  <si>
    <t>Jumlah event kompetisi olahraga</t>
  </si>
  <si>
    <t xml:space="preserve">event </t>
  </si>
  <si>
    <t>Program keagamaan dan kemasyarakatan</t>
  </si>
  <si>
    <t xml:space="preserve">Tingkat prestasi kecamatan di kompetisi MTQ / UKS  tingkat kabupaten,  </t>
  </si>
  <si>
    <t xml:space="preserve">Peringkat 1 / 2 </t>
  </si>
  <si>
    <t>Peringkat</t>
  </si>
  <si>
    <t>Pelaksanaan event - event keagamaan dan kemasyarakatan</t>
  </si>
  <si>
    <t>Jumlah event - event keagamaan dan kemasyarakatan terselenggara / terikuti</t>
  </si>
  <si>
    <t xml:space="preserve"> 4 event</t>
  </si>
  <si>
    <t>event</t>
  </si>
  <si>
    <t>Meningkatnya Kinerja penyelenggara Pemerintahan kelurahan dan desa</t>
  </si>
  <si>
    <t>Persentase desa dan kelurahan yang penilaian kinerjanya diatas skor 70</t>
  </si>
  <si>
    <t>Program perencanaan pembangunan daerah</t>
  </si>
  <si>
    <t>Persentase realisasi pembangunan sesuai usulan / perencanaan kecamatan</t>
  </si>
  <si>
    <t>Koordinasi dan sinkronisasi perencanaan pembangunan daerah</t>
  </si>
  <si>
    <t>Jumlah desa / kelurahan / organisasi yang terlibat dalam perencanaan daerah</t>
  </si>
  <si>
    <t>desa / kelurahan / organisas</t>
  </si>
  <si>
    <t>1 unit</t>
  </si>
  <si>
    <t>3 unit</t>
  </si>
  <si>
    <t>28 stel</t>
  </si>
  <si>
    <t>30 stel</t>
  </si>
  <si>
    <t>2  orang</t>
  </si>
  <si>
    <t>3 orang</t>
  </si>
  <si>
    <t>2 orang</t>
  </si>
  <si>
    <t>RENCANA PROGRAM, KEGIATAN DAN PENDANAAN KECAMATAN KUALA BETARA</t>
  </si>
  <si>
    <t>Kantor Kecamatan Kuala Betara</t>
  </si>
  <si>
    <t>jenis rekomendasi perizinan</t>
  </si>
  <si>
    <t>2 unit</t>
  </si>
  <si>
    <t>1 unit mobil 12 unit sepeda motor</t>
  </si>
  <si>
    <t>1 unit mobil 8 unit sepeda motor</t>
  </si>
  <si>
    <t>4 unit komputer 2 unit laptop 2 unit printer</t>
  </si>
  <si>
    <t>1 unit komputer 2 unit laptop 2 unit printer</t>
  </si>
  <si>
    <t>35 stel</t>
  </si>
  <si>
    <t>1 paket jalan rabat beton, 1 unit gedung posyandu</t>
  </si>
  <si>
    <t>1 paket jalan rabat beton,</t>
  </si>
  <si>
    <t>1480 KK</t>
  </si>
  <si>
    <t>1 Kel, 9 Desa</t>
  </si>
  <si>
    <t>Peringkat 6</t>
  </si>
  <si>
    <t>Peringkat 5</t>
  </si>
  <si>
    <t xml:space="preserve">Peringkat </t>
  </si>
  <si>
    <t>2 event</t>
  </si>
  <si>
    <t>1 kel/ 9 Desa</t>
  </si>
  <si>
    <t>- Terlaksananya HUT RI</t>
  </si>
  <si>
    <t xml:space="preserve">   di Kecamatan</t>
  </si>
  <si>
    <t xml:space="preserve">kegiatan keagamaan dan </t>
  </si>
  <si>
    <t>kemasyrakatan</t>
  </si>
  <si>
    <t>Pelaksanaan event-event</t>
  </si>
  <si>
    <t>Keagamaan dan Kemasyarakatan</t>
  </si>
  <si>
    <t>- program Perencanaan</t>
  </si>
  <si>
    <t xml:space="preserve">   Pembangunan Daerah</t>
  </si>
  <si>
    <t>- Pelaksanaan Lomba Desa</t>
  </si>
  <si>
    <t>Meningkatnya Koordinasi</t>
  </si>
  <si>
    <t>dan Sinkronisasi Perencanaan</t>
  </si>
  <si>
    <t>Pembangunan Daerah</t>
  </si>
  <si>
    <t>- Program pembangunan</t>
  </si>
  <si>
    <t xml:space="preserve">  peningkatan, pemeliharaan,</t>
  </si>
  <si>
    <t>- Pembangunan, peningkatan</t>
  </si>
  <si>
    <t xml:space="preserve">  pemeliharaan sarana dan</t>
  </si>
  <si>
    <t xml:space="preserve">  prasarana Sosial Budaya</t>
  </si>
  <si>
    <t>Percepatan Pembangunan</t>
  </si>
  <si>
    <t>Kecamatan Bidang Sosial</t>
  </si>
  <si>
    <t>Budaya</t>
  </si>
  <si>
    <t xml:space="preserve">  Sarana da prasarana Ekonomi</t>
  </si>
  <si>
    <t xml:space="preserve"> Sosial dan Budaya</t>
  </si>
  <si>
    <t>2. Meningkatnya Kinerja Penyelenggara Pemerintahan Kelurahan dan Desa</t>
  </si>
  <si>
    <t>3. Meningkatnya Pembangunan Sarana dan Prasarana Kecamatan</t>
  </si>
  <si>
    <t>Indeks Kepuasan Masyarakat</t>
  </si>
  <si>
    <t>Persentase Desa dan Kelurahan yang Penilaian kinerjanya diatas skor 70</t>
  </si>
  <si>
    <t>Persentase Sarana dan Prasarana Publik dimanfaatkan/Berfungsi Baik</t>
  </si>
  <si>
    <t>Program Peningkatan Keamanan dan Kenyaman Lingkungan</t>
  </si>
  <si>
    <t>Pengendalian Keamanan Lingkungan</t>
  </si>
  <si>
    <t>Persentase Penanganan Gangguan ketertiban umum yang muncul</t>
  </si>
  <si>
    <t>1. Meningkatnya Kualitas pelayanan publik Kecamatan</t>
  </si>
  <si>
    <t>Persentase Penanganan</t>
  </si>
  <si>
    <t xml:space="preserve">Gangguan Ketertiban </t>
  </si>
  <si>
    <t>Umum yang Muncul</t>
  </si>
  <si>
    <t>- Program Peningkatan</t>
  </si>
  <si>
    <t xml:space="preserve">   Keamanan dan Kenyamanan</t>
  </si>
  <si>
    <t xml:space="preserve">  Lingkungan</t>
  </si>
  <si>
    <t>- Jlh dana yg dibutuhkan</t>
  </si>
  <si>
    <t>- Pengendalian Keamanan</t>
  </si>
  <si>
    <t>Program Optimalisasi Pemanfaatan Teknologi Informasi</t>
  </si>
  <si>
    <t>Informasi dan Publikasi</t>
  </si>
  <si>
    <t>Terwujudnya Sistem Informasi yang Akurat</t>
  </si>
  <si>
    <t>Meningkatnya Pengetahuan Masyarakat terhadap Kegiatan Pemerintahan</t>
  </si>
  <si>
    <t>Persentase Sistem Informasi yang akurat</t>
  </si>
  <si>
    <t>Meningkatnya kesadaran masyarakat terhadap keamanan dan kenyamanan Lingkungan</t>
  </si>
  <si>
    <t>Terwujudnya Keamanan lingkungan yang tertib dan aman</t>
  </si>
  <si>
    <t xml:space="preserve">Persentase Sistem </t>
  </si>
  <si>
    <t>Informasi yang akurat</t>
  </si>
  <si>
    <t>- Program Optimalisasi</t>
  </si>
  <si>
    <t xml:space="preserve">   Pemanfaatan Teknologi</t>
  </si>
  <si>
    <t xml:space="preserve">  Informasi</t>
  </si>
  <si>
    <t>- Informasi dan Publikasi</t>
  </si>
  <si>
    <t>6 dokumen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</si>
</sst>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quot;-&quot;_);_(@_)"/>
    <numFmt numFmtId="165" formatCode="_(* #,##0.00_);_(* \(#,##0.00\);_(* &quot;-&quot;_);_(@_)"/>
    <numFmt numFmtId="166" formatCode="0.0%"/>
  </numFmts>
  <fonts count="45" x14ac:knownFonts="1">
    <font>
      <sz val="11"/>
      <color theme="1"/>
      <name val="Calibri"/>
      <family val="2"/>
      <charset val="1"/>
      <scheme val="minor"/>
    </font>
    <font>
      <sz val="11"/>
      <color theme="1"/>
      <name val="Calibri"/>
      <family val="2"/>
      <charset val="1"/>
      <scheme val="minor"/>
    </font>
    <font>
      <sz val="11"/>
      <color theme="1"/>
      <name val="Bookman Old Style"/>
      <family val="1"/>
    </font>
    <font>
      <b/>
      <sz val="11"/>
      <color theme="1"/>
      <name val="Bookman Old Style"/>
      <family val="1"/>
    </font>
    <font>
      <i/>
      <sz val="11.5"/>
      <color theme="1"/>
      <name val="Bookman Old Style"/>
      <family val="1"/>
    </font>
    <font>
      <sz val="8"/>
      <color theme="1"/>
      <name val="Bookman Old Style"/>
      <family val="1"/>
    </font>
    <font>
      <sz val="9"/>
      <color theme="1"/>
      <name val="Bookman Old Style"/>
      <family val="1"/>
    </font>
    <font>
      <sz val="10"/>
      <color theme="1"/>
      <name val="Bookman Old Style"/>
      <family val="1"/>
    </font>
    <font>
      <b/>
      <sz val="9"/>
      <color theme="1"/>
      <name val="Bookman Old Style"/>
      <family val="1"/>
    </font>
    <font>
      <sz val="10"/>
      <color theme="1"/>
      <name val="Calibri"/>
      <family val="2"/>
      <scheme val="minor"/>
    </font>
    <font>
      <sz val="11"/>
      <color theme="1"/>
      <name val="Cambria"/>
      <family val="1"/>
      <scheme val="major"/>
    </font>
    <font>
      <b/>
      <sz val="11"/>
      <color theme="1"/>
      <name val="Cambria"/>
      <family val="1"/>
      <scheme val="major"/>
    </font>
    <font>
      <sz val="10"/>
      <color theme="1"/>
      <name val="Cambria"/>
      <family val="1"/>
      <scheme val="major"/>
    </font>
    <font>
      <b/>
      <sz val="14"/>
      <color theme="1"/>
      <name val="Cambria"/>
      <family val="1"/>
      <scheme val="major"/>
    </font>
    <font>
      <b/>
      <sz val="10"/>
      <color theme="1"/>
      <name val="Cambria"/>
      <family val="1"/>
      <scheme val="major"/>
    </font>
    <font>
      <b/>
      <sz val="11"/>
      <name val="Cambria"/>
      <family val="1"/>
      <scheme val="major"/>
    </font>
    <font>
      <sz val="11"/>
      <name val="Cambria"/>
      <family val="1"/>
      <scheme val="major"/>
    </font>
    <font>
      <sz val="11"/>
      <color rgb="FFFF0000"/>
      <name val="Cambria"/>
      <family val="1"/>
      <scheme val="major"/>
    </font>
    <font>
      <b/>
      <sz val="12"/>
      <color theme="1"/>
      <name val="Cambria"/>
      <family val="1"/>
      <scheme val="major"/>
    </font>
    <font>
      <b/>
      <sz val="13"/>
      <color theme="1"/>
      <name val="Cambria"/>
      <family val="1"/>
      <scheme val="major"/>
    </font>
    <font>
      <sz val="13"/>
      <color theme="1"/>
      <name val="Cambria"/>
      <family val="1"/>
      <scheme val="major"/>
    </font>
    <font>
      <b/>
      <sz val="12"/>
      <color theme="1"/>
      <name val="Times New Roman"/>
      <family val="1"/>
    </font>
    <font>
      <sz val="10"/>
      <color theme="1"/>
      <name val="Times New Roman"/>
      <family val="1"/>
    </font>
    <font>
      <b/>
      <sz val="10"/>
      <color theme="1"/>
      <name val="Times New Roman"/>
      <family val="1"/>
    </font>
    <font>
      <sz val="12"/>
      <color theme="1"/>
      <name val="Times New Roman"/>
      <family val="1"/>
    </font>
    <font>
      <b/>
      <sz val="14"/>
      <color theme="1"/>
      <name val="Calibri"/>
      <family val="2"/>
      <scheme val="minor"/>
    </font>
    <font>
      <sz val="10"/>
      <name val="Arial"/>
      <family val="2"/>
    </font>
    <font>
      <sz val="10"/>
      <name val="Arial"/>
      <family val="2"/>
    </font>
    <font>
      <b/>
      <sz val="14"/>
      <color theme="1"/>
      <name val="Arial"/>
      <family val="2"/>
    </font>
    <font>
      <sz val="10"/>
      <color theme="1"/>
      <name val="Arial"/>
      <family val="2"/>
    </font>
    <font>
      <sz val="8"/>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sz val="11"/>
      <name val="Arial"/>
      <family val="2"/>
    </font>
    <font>
      <b/>
      <sz val="11"/>
      <name val="Arial"/>
      <family val="2"/>
    </font>
    <font>
      <sz val="10"/>
      <color theme="1"/>
      <name val="Arial"/>
      <family val="2"/>
      <charset val="1"/>
    </font>
    <font>
      <sz val="11"/>
      <color rgb="FFFF0000"/>
      <name val="Arial"/>
      <family val="2"/>
      <charset val="1"/>
    </font>
    <font>
      <sz val="11"/>
      <color rgb="FF7030A0"/>
      <name val="Arial"/>
      <family val="2"/>
      <charset val="1"/>
    </font>
    <font>
      <sz val="11"/>
      <color theme="8" tint="-0.249977111117893"/>
      <name val="Arial"/>
      <family val="2"/>
      <charset val="1"/>
    </font>
    <font>
      <sz val="11"/>
      <color theme="9" tint="0.39997558519241921"/>
      <name val="Arial"/>
      <family val="2"/>
      <charset val="1"/>
    </font>
    <font>
      <sz val="11"/>
      <color theme="0"/>
      <name val="Calibri"/>
      <family val="2"/>
      <charset val="1"/>
      <scheme val="minor"/>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6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style="hair">
        <color auto="1"/>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theme="6"/>
      </right>
      <top style="thin">
        <color auto="1"/>
      </top>
      <bottom/>
      <diagonal/>
    </border>
    <border>
      <left style="medium">
        <color theme="1"/>
      </left>
      <right style="thin">
        <color theme="1"/>
      </right>
      <top style="double">
        <color auto="1"/>
      </top>
      <bottom/>
      <diagonal/>
    </border>
    <border>
      <left style="thin">
        <color theme="1"/>
      </left>
      <right style="thin">
        <color theme="1"/>
      </right>
      <top style="double">
        <color auto="1"/>
      </top>
      <bottom style="hair">
        <color theme="1"/>
      </bottom>
      <diagonal/>
    </border>
    <border>
      <left/>
      <right/>
      <top style="double">
        <color auto="1"/>
      </top>
      <bottom style="hair">
        <color theme="1"/>
      </bottom>
      <diagonal/>
    </border>
    <border>
      <left style="thin">
        <color theme="1"/>
      </left>
      <right style="medium">
        <color theme="1"/>
      </right>
      <top style="double">
        <color auto="1"/>
      </top>
      <bottom style="hair">
        <color theme="1"/>
      </bottom>
      <diagonal/>
    </border>
    <border>
      <left style="medium">
        <color theme="1"/>
      </left>
      <right style="thin">
        <color theme="1"/>
      </right>
      <top/>
      <bottom/>
      <diagonal/>
    </border>
    <border>
      <left style="thin">
        <color theme="1"/>
      </left>
      <right style="thin">
        <color theme="1"/>
      </right>
      <top/>
      <bottom style="hair">
        <color theme="1"/>
      </bottom>
      <diagonal/>
    </border>
    <border>
      <left style="thin">
        <color theme="1"/>
      </left>
      <right style="medium">
        <color theme="1"/>
      </right>
      <top/>
      <bottom style="hair">
        <color theme="1"/>
      </bottom>
      <diagonal/>
    </border>
    <border>
      <left style="medium">
        <color theme="1"/>
      </left>
      <right style="medium">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thin">
        <color theme="1"/>
      </left>
      <right style="thin">
        <color theme="1"/>
      </right>
      <top style="hair">
        <color theme="1"/>
      </top>
      <bottom/>
      <diagonal/>
    </border>
    <border>
      <left style="thin">
        <color theme="1"/>
      </left>
      <right style="medium">
        <color theme="1"/>
      </right>
      <top style="hair">
        <color theme="1"/>
      </top>
      <bottom/>
      <diagonal/>
    </border>
    <border>
      <left style="medium">
        <color theme="1"/>
      </left>
      <right style="thin">
        <color theme="1"/>
      </right>
      <top/>
      <bottom style="medium">
        <color theme="1"/>
      </bottom>
      <diagonal/>
    </border>
    <border>
      <left style="thin">
        <color theme="1"/>
      </left>
      <right style="thin">
        <color theme="1"/>
      </right>
      <top style="hair">
        <color theme="1"/>
      </top>
      <bottom style="medium">
        <color theme="1"/>
      </bottom>
      <diagonal/>
    </border>
    <border>
      <left style="thin">
        <color theme="1"/>
      </left>
      <right style="medium">
        <color theme="1"/>
      </right>
      <top style="hair">
        <color theme="1"/>
      </top>
      <bottom style="medium">
        <color theme="1"/>
      </bottom>
      <diagonal/>
    </border>
    <border>
      <left style="thin">
        <color theme="1"/>
      </left>
      <right style="thin">
        <color theme="1"/>
      </right>
      <top/>
      <bottom/>
      <diagonal/>
    </border>
    <border>
      <left style="medium">
        <color theme="1"/>
      </left>
      <right style="thin">
        <color theme="1"/>
      </right>
      <top/>
      <bottom style="hair">
        <color theme="1"/>
      </bottom>
      <diagonal/>
    </border>
    <border>
      <left style="medium">
        <color theme="1"/>
      </left>
      <right style="thin">
        <color theme="1"/>
      </right>
      <top style="hair">
        <color theme="1"/>
      </top>
      <bottom style="hair">
        <color theme="1"/>
      </bottom>
      <diagonal/>
    </border>
    <border>
      <left/>
      <right style="thin">
        <color theme="1"/>
      </right>
      <top style="hair">
        <color theme="1"/>
      </top>
      <bottom/>
      <diagonal/>
    </border>
    <border>
      <left/>
      <right style="thin">
        <color theme="1"/>
      </right>
      <top/>
      <bottom/>
      <diagonal/>
    </border>
    <border>
      <left style="thin">
        <color theme="1"/>
      </left>
      <right style="thin">
        <color theme="1"/>
      </right>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double">
        <color theme="1"/>
      </top>
      <bottom style="double">
        <color theme="1"/>
      </bottom>
      <diagonal/>
    </border>
    <border>
      <left style="thin">
        <color theme="1"/>
      </left>
      <right style="thin">
        <color theme="1"/>
      </right>
      <top style="double">
        <color theme="1"/>
      </top>
      <bottom style="double">
        <color theme="1"/>
      </bottom>
      <diagonal/>
    </border>
    <border>
      <left style="thin">
        <color theme="1"/>
      </left>
      <right style="medium">
        <color theme="1"/>
      </right>
      <top/>
      <bottom style="double">
        <color theme="1"/>
      </bottom>
      <diagonal/>
    </border>
    <border>
      <left style="medium">
        <color theme="1"/>
      </left>
      <right style="medium">
        <color theme="1"/>
      </right>
      <top style="hair">
        <color theme="1"/>
      </top>
      <bottom style="double">
        <color theme="1"/>
      </bottom>
      <diagonal/>
    </border>
    <border>
      <left style="medium">
        <color theme="1"/>
      </left>
      <right style="medium">
        <color theme="1"/>
      </right>
      <top style="hair">
        <color theme="1"/>
      </top>
      <bottom style="medium">
        <color indexed="64"/>
      </bottom>
      <diagonal/>
    </border>
    <border>
      <left style="medium">
        <color theme="1"/>
      </left>
      <right style="medium">
        <color theme="1"/>
      </right>
      <top/>
      <bottom style="hair">
        <color theme="1"/>
      </bottom>
      <diagonal/>
    </border>
  </borders>
  <cellStyleXfs count="6">
    <xf numFmtId="0" fontId="0" fillId="0" borderId="0"/>
    <xf numFmtId="164" fontId="1" fillId="0" borderId="0" applyFont="0" applyFill="0" applyBorder="0" applyAlignment="0" applyProtection="0"/>
    <xf numFmtId="0" fontId="26" fillId="0" borderId="0"/>
    <xf numFmtId="164" fontId="26" fillId="0" borderId="0" applyFont="0" applyFill="0" applyBorder="0" applyAlignment="0" applyProtection="0"/>
    <xf numFmtId="0" fontId="27" fillId="0" borderId="0"/>
    <xf numFmtId="9" fontId="1" fillId="0" borderId="0" applyFont="0" applyFill="0" applyBorder="0" applyAlignment="0" applyProtection="0"/>
  </cellStyleXfs>
  <cellXfs count="441">
    <xf numFmtId="0" fontId="0" fillId="0" borderId="0" xfId="0"/>
    <xf numFmtId="0" fontId="0" fillId="0" borderId="2" xfId="0" applyBorder="1"/>
    <xf numFmtId="164" fontId="0" fillId="0" borderId="0" xfId="0" applyNumberFormat="1"/>
    <xf numFmtId="164" fontId="0" fillId="0" borderId="0" xfId="1" applyFont="1"/>
    <xf numFmtId="0" fontId="0" fillId="0" borderId="0" xfId="0" applyBorder="1"/>
    <xf numFmtId="164" fontId="0" fillId="0" borderId="0" xfId="1" applyFont="1" applyBorder="1"/>
    <xf numFmtId="164" fontId="0" fillId="0" borderId="13" xfId="1" applyFont="1" applyBorder="1"/>
    <xf numFmtId="0" fontId="2" fillId="0" borderId="0" xfId="0" applyFont="1"/>
    <xf numFmtId="0" fontId="0" fillId="0" borderId="4" xfId="0" applyBorder="1"/>
    <xf numFmtId="0" fontId="0" fillId="0" borderId="5" xfId="0" applyBorder="1"/>
    <xf numFmtId="0" fontId="2" fillId="0" borderId="0" xfId="0" applyFont="1" applyBorder="1"/>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0" fillId="0" borderId="8" xfId="0" applyBorder="1"/>
    <xf numFmtId="0" fontId="0" fillId="0" borderId="9" xfId="0" applyBorder="1"/>
    <xf numFmtId="0" fontId="3" fillId="0" borderId="0" xfId="0" applyFont="1" applyAlignment="1">
      <alignment horizontal="center"/>
    </xf>
    <xf numFmtId="0" fontId="2" fillId="0" borderId="0" xfId="0" applyFont="1" applyBorder="1" applyAlignment="1">
      <alignment horizontal="center"/>
    </xf>
    <xf numFmtId="0" fontId="4" fillId="0" borderId="0" xfId="0" applyFont="1" applyBorder="1"/>
    <xf numFmtId="0" fontId="2" fillId="0" borderId="13" xfId="0" applyFont="1" applyBorder="1" applyAlignment="1">
      <alignment horizontal="left"/>
    </xf>
    <xf numFmtId="0" fontId="6" fillId="0" borderId="2" xfId="0" applyFont="1" applyBorder="1" applyAlignment="1">
      <alignment horizontal="center"/>
    </xf>
    <xf numFmtId="9" fontId="5" fillId="0" borderId="2" xfId="0" applyNumberFormat="1"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left"/>
    </xf>
    <xf numFmtId="0" fontId="7" fillId="0" borderId="13" xfId="0" applyFont="1" applyBorder="1" applyAlignment="1">
      <alignment horizontal="center"/>
    </xf>
    <xf numFmtId="0" fontId="7" fillId="0" borderId="13" xfId="0" applyFont="1" applyBorder="1" applyAlignment="1">
      <alignment horizontal="left"/>
    </xf>
    <xf numFmtId="0" fontId="8" fillId="0" borderId="2" xfId="0" applyFont="1" applyBorder="1" applyAlignment="1">
      <alignment horizontal="left"/>
    </xf>
    <xf numFmtId="164" fontId="8" fillId="0" borderId="2" xfId="1" applyFont="1" applyBorder="1" applyAlignment="1">
      <alignment horizontal="center"/>
    </xf>
    <xf numFmtId="0" fontId="6" fillId="0" borderId="2" xfId="0" applyFont="1" applyBorder="1" applyAlignment="1">
      <alignment horizontal="left"/>
    </xf>
    <xf numFmtId="164" fontId="6" fillId="0" borderId="2" xfId="1" applyFont="1" applyBorder="1" applyAlignment="1">
      <alignment horizontal="center"/>
    </xf>
    <xf numFmtId="164" fontId="2" fillId="0" borderId="13" xfId="1" applyFont="1" applyBorder="1" applyAlignment="1">
      <alignment horizontal="center"/>
    </xf>
    <xf numFmtId="165" fontId="6" fillId="0" borderId="2" xfId="1" applyNumberFormat="1" applyFont="1" applyBorder="1" applyAlignment="1">
      <alignment horizontal="center"/>
    </xf>
    <xf numFmtId="165" fontId="8" fillId="0" borderId="2" xfId="1" applyNumberFormat="1" applyFont="1" applyBorder="1" applyAlignment="1">
      <alignment horizontal="center"/>
    </xf>
    <xf numFmtId="164" fontId="8" fillId="0" borderId="2" xfId="1" applyFont="1" applyBorder="1"/>
    <xf numFmtId="164" fontId="6" fillId="0" borderId="2" xfId="1" applyFont="1" applyBorder="1"/>
    <xf numFmtId="0" fontId="2" fillId="0" borderId="3" xfId="0" applyFont="1" applyBorder="1" applyAlignment="1">
      <alignment horizontal="center"/>
    </xf>
    <xf numFmtId="0" fontId="9" fillId="0" borderId="0" xfId="0" applyFont="1"/>
    <xf numFmtId="3" fontId="9" fillId="0" borderId="0" xfId="0" applyNumberFormat="1" applyFont="1"/>
    <xf numFmtId="164" fontId="8" fillId="0" borderId="2" xfId="1" applyNumberFormat="1" applyFont="1" applyBorder="1" applyAlignment="1">
      <alignment horizontal="center"/>
    </xf>
    <xf numFmtId="0" fontId="0" fillId="0" borderId="0" xfId="0" applyFont="1"/>
    <xf numFmtId="0" fontId="10" fillId="0" borderId="17" xfId="0" applyFont="1" applyBorder="1"/>
    <xf numFmtId="0" fontId="12" fillId="0" borderId="17" xfId="0" applyFont="1" applyBorder="1"/>
    <xf numFmtId="0" fontId="10" fillId="0" borderId="0" xfId="0" applyFont="1"/>
    <xf numFmtId="0" fontId="11" fillId="0" borderId="1" xfId="0" applyFont="1" applyBorder="1"/>
    <xf numFmtId="0" fontId="11" fillId="0" borderId="4" xfId="0" applyFont="1" applyBorder="1"/>
    <xf numFmtId="0" fontId="11" fillId="0" borderId="5" xfId="0" applyFont="1" applyBorder="1"/>
    <xf numFmtId="0" fontId="11" fillId="0" borderId="2" xfId="0" applyFont="1" applyBorder="1" applyAlignment="1">
      <alignment horizontal="center"/>
    </xf>
    <xf numFmtId="0" fontId="11" fillId="0" borderId="2" xfId="0" applyFont="1" applyBorder="1"/>
    <xf numFmtId="0" fontId="14" fillId="0" borderId="2" xfId="0" applyFont="1" applyBorder="1" applyAlignment="1">
      <alignment horizontal="center"/>
    </xf>
    <xf numFmtId="0" fontId="11" fillId="0" borderId="8" xfId="0" applyFont="1" applyBorder="1"/>
    <xf numFmtId="0" fontId="11" fillId="0" borderId="9" xfId="0" applyFont="1" applyBorder="1"/>
    <xf numFmtId="0" fontId="14" fillId="0" borderId="2" xfId="0" quotePrefix="1" applyFont="1" applyBorder="1" applyAlignment="1">
      <alignment horizontal="center"/>
    </xf>
    <xf numFmtId="0" fontId="11" fillId="0" borderId="3" xfId="0" applyFont="1" applyBorder="1" applyAlignment="1">
      <alignment horizontal="center"/>
    </xf>
    <xf numFmtId="0" fontId="10" fillId="0" borderId="3" xfId="0" quotePrefix="1" applyFont="1" applyBorder="1" applyAlignment="1">
      <alignment horizontal="center"/>
    </xf>
    <xf numFmtId="0" fontId="10" fillId="0" borderId="16" xfId="0" applyFont="1" applyBorder="1"/>
    <xf numFmtId="164" fontId="11" fillId="0" borderId="17" xfId="0" applyNumberFormat="1" applyFont="1" applyBorder="1"/>
    <xf numFmtId="0" fontId="10" fillId="0" borderId="17" xfId="0" quotePrefix="1" applyFont="1" applyBorder="1"/>
    <xf numFmtId="164" fontId="10" fillId="0" borderId="17" xfId="1" applyFont="1" applyBorder="1"/>
    <xf numFmtId="9" fontId="10" fillId="0" borderId="17" xfId="0" applyNumberFormat="1" applyFont="1" applyBorder="1" applyAlignment="1">
      <alignment horizontal="center"/>
    </xf>
    <xf numFmtId="164" fontId="10" fillId="0" borderId="0" xfId="0" applyNumberFormat="1" applyFont="1"/>
    <xf numFmtId="0" fontId="10" fillId="0" borderId="17" xfId="0" applyFont="1" applyBorder="1" applyAlignment="1">
      <alignment horizontal="center"/>
    </xf>
    <xf numFmtId="0" fontId="12" fillId="0" borderId="17" xfId="0" quotePrefix="1" applyFont="1" applyBorder="1"/>
    <xf numFmtId="0" fontId="12" fillId="0" borderId="17" xfId="0" applyFont="1" applyBorder="1" applyAlignment="1">
      <alignment horizontal="center"/>
    </xf>
    <xf numFmtId="164" fontId="10" fillId="0" borderId="0" xfId="1" applyFont="1"/>
    <xf numFmtId="164" fontId="10" fillId="0" borderId="17" xfId="1" quotePrefix="1" applyFont="1" applyBorder="1" applyAlignment="1">
      <alignment horizontal="center"/>
    </xf>
    <xf numFmtId="0" fontId="16" fillId="0" borderId="17" xfId="0" applyFont="1" applyBorder="1"/>
    <xf numFmtId="164" fontId="15" fillId="0" borderId="17" xfId="1" applyFont="1" applyBorder="1"/>
    <xf numFmtId="0" fontId="16" fillId="0" borderId="17" xfId="0" applyFont="1" applyBorder="1" applyAlignment="1">
      <alignment horizontal="center"/>
    </xf>
    <xf numFmtId="164" fontId="16" fillId="0" borderId="17" xfId="1" applyFont="1" applyBorder="1"/>
    <xf numFmtId="0" fontId="17" fillId="0" borderId="17" xfId="0" applyFont="1" applyBorder="1" applyAlignment="1">
      <alignment horizontal="center"/>
    </xf>
    <xf numFmtId="164" fontId="11" fillId="0" borderId="17" xfId="1" applyFont="1" applyBorder="1"/>
    <xf numFmtId="164" fontId="11" fillId="0" borderId="17" xfId="1" quotePrefix="1" applyFont="1" applyBorder="1" applyAlignment="1">
      <alignment horizontal="center"/>
    </xf>
    <xf numFmtId="0" fontId="10" fillId="0" borderId="0" xfId="0" applyFont="1" applyBorder="1"/>
    <xf numFmtId="164" fontId="10" fillId="0" borderId="0" xfId="1" applyFont="1" applyBorder="1"/>
    <xf numFmtId="0" fontId="10" fillId="0" borderId="0" xfId="0" applyFont="1" applyBorder="1" applyAlignment="1">
      <alignment horizontal="center"/>
    </xf>
    <xf numFmtId="0" fontId="10" fillId="0" borderId="6" xfId="0" applyFont="1" applyBorder="1"/>
    <xf numFmtId="0" fontId="12" fillId="0" borderId="6" xfId="0" applyFont="1" applyBorder="1"/>
    <xf numFmtId="0" fontId="12" fillId="0" borderId="0" xfId="0" applyFont="1" applyBorder="1"/>
    <xf numFmtId="164" fontId="10" fillId="0" borderId="6" xfId="1" applyFont="1" applyBorder="1"/>
    <xf numFmtId="0" fontId="10" fillId="0" borderId="14" xfId="0" applyFont="1" applyBorder="1"/>
    <xf numFmtId="0" fontId="10" fillId="0" borderId="4" xfId="0" applyFont="1" applyBorder="1"/>
    <xf numFmtId="0" fontId="10" fillId="0" borderId="5" xfId="0" applyFont="1" applyBorder="1"/>
    <xf numFmtId="0" fontId="10" fillId="0" borderId="7" xfId="0" applyFont="1" applyBorder="1"/>
    <xf numFmtId="0" fontId="10" fillId="0" borderId="4" xfId="0" applyFont="1" applyBorder="1" applyAlignment="1">
      <alignment horizontal="center"/>
    </xf>
    <xf numFmtId="0" fontId="10" fillId="0" borderId="6" xfId="0" applyFont="1" applyBorder="1" applyAlignment="1">
      <alignment horizontal="center"/>
    </xf>
    <xf numFmtId="0" fontId="10" fillId="0" borderId="14" xfId="0" applyFont="1" applyBorder="1" applyAlignment="1">
      <alignment horizontal="center"/>
    </xf>
    <xf numFmtId="0" fontId="22" fillId="0" borderId="0" xfId="0" applyFont="1"/>
    <xf numFmtId="0" fontId="23" fillId="0" borderId="10" xfId="0" applyFont="1" applyBorder="1" applyAlignment="1">
      <alignment vertical="center"/>
    </xf>
    <xf numFmtId="0" fontId="22" fillId="0" borderId="0" xfId="0" applyFont="1" applyAlignment="1">
      <alignment vertical="center"/>
    </xf>
    <xf numFmtId="0" fontId="23" fillId="0" borderId="3" xfId="0" applyFont="1" applyBorder="1" applyAlignment="1">
      <alignment horizontal="center" vertical="center"/>
    </xf>
    <xf numFmtId="0" fontId="23" fillId="0" borderId="0" xfId="0" applyFont="1" applyAlignment="1">
      <alignment horizontal="center" vertical="center"/>
    </xf>
    <xf numFmtId="0" fontId="24" fillId="0" borderId="7" xfId="0" applyFont="1" applyBorder="1" applyAlignment="1">
      <alignment vertical="top" wrapText="1"/>
    </xf>
    <xf numFmtId="0" fontId="24" fillId="0" borderId="7" xfId="0" applyFont="1" applyBorder="1" applyAlignment="1">
      <alignment vertical="top"/>
    </xf>
    <xf numFmtId="0" fontId="2" fillId="0" borderId="7" xfId="0" applyFont="1" applyBorder="1"/>
    <xf numFmtId="0" fontId="24" fillId="0" borderId="2" xfId="0" applyFont="1" applyBorder="1" applyAlignment="1">
      <alignment vertical="top"/>
    </xf>
    <xf numFmtId="0" fontId="24" fillId="0" borderId="2" xfId="0" applyFont="1" applyBorder="1"/>
    <xf numFmtId="0" fontId="22" fillId="0" borderId="13" xfId="0" applyFont="1" applyBorder="1"/>
    <xf numFmtId="0" fontId="3" fillId="0" borderId="1" xfId="0" applyFont="1" applyBorder="1"/>
    <xf numFmtId="0" fontId="3" fillId="0" borderId="2" xfId="0" applyFont="1" applyBorder="1" applyAlignment="1">
      <alignment horizontal="center"/>
    </xf>
    <xf numFmtId="0" fontId="3" fillId="0" borderId="2" xfId="0" applyFont="1" applyBorder="1"/>
    <xf numFmtId="0" fontId="3" fillId="0" borderId="5" xfId="0" applyFont="1" applyBorder="1"/>
    <xf numFmtId="0" fontId="3" fillId="0" borderId="7" xfId="0" applyFont="1" applyBorder="1" applyAlignment="1">
      <alignment horizontal="center"/>
    </xf>
    <xf numFmtId="0" fontId="3" fillId="0" borderId="13" xfId="0" applyFont="1" applyBorder="1"/>
    <xf numFmtId="0" fontId="3" fillId="0" borderId="9" xfId="0" applyFont="1" applyBorder="1"/>
    <xf numFmtId="0" fontId="3" fillId="0" borderId="3" xfId="0" applyFont="1" applyBorder="1" applyAlignment="1">
      <alignment horizontal="center"/>
    </xf>
    <xf numFmtId="0" fontId="2" fillId="0" borderId="3" xfId="0" quotePrefix="1" applyFont="1" applyBorder="1" applyAlignment="1">
      <alignment horizontal="center"/>
    </xf>
    <xf numFmtId="0" fontId="2" fillId="0" borderId="2" xfId="0" applyFont="1" applyBorder="1"/>
    <xf numFmtId="0" fontId="2" fillId="0" borderId="13" xfId="0" applyFont="1" applyBorder="1"/>
    <xf numFmtId="9" fontId="2" fillId="0" borderId="2" xfId="0" applyNumberFormat="1" applyFont="1" applyBorder="1" applyAlignment="1">
      <alignment horizontal="center"/>
    </xf>
    <xf numFmtId="0" fontId="7" fillId="0" borderId="0" xfId="0" applyFont="1"/>
    <xf numFmtId="0" fontId="12" fillId="0" borderId="2" xfId="0" quotePrefix="1" applyFont="1" applyBorder="1"/>
    <xf numFmtId="9" fontId="11" fillId="0" borderId="17" xfId="0" quotePrefix="1" applyNumberFormat="1" applyFont="1" applyBorder="1" applyAlignment="1">
      <alignment horizontal="center"/>
    </xf>
    <xf numFmtId="0" fontId="10" fillId="2" borderId="0" xfId="0" applyFont="1" applyFill="1"/>
    <xf numFmtId="0" fontId="10" fillId="0" borderId="19" xfId="0" applyFont="1" applyBorder="1"/>
    <xf numFmtId="164" fontId="10" fillId="0" borderId="19" xfId="1" applyFont="1" applyBorder="1"/>
    <xf numFmtId="0" fontId="10" fillId="0" borderId="19" xfId="0" applyFont="1" applyBorder="1" applyAlignment="1">
      <alignment horizontal="center"/>
    </xf>
    <xf numFmtId="0" fontId="10" fillId="0" borderId="13" xfId="0" applyFont="1" applyBorder="1"/>
    <xf numFmtId="164" fontId="10" fillId="0" borderId="13" xfId="1" applyFont="1" applyBorder="1"/>
    <xf numFmtId="0" fontId="10" fillId="0" borderId="13" xfId="0" applyFont="1" applyBorder="1" applyAlignment="1">
      <alignment horizontal="center"/>
    </xf>
    <xf numFmtId="0" fontId="10" fillId="2" borderId="17" xfId="0" applyFont="1" applyFill="1" applyBorder="1"/>
    <xf numFmtId="0" fontId="12" fillId="2" borderId="17" xfId="0" quotePrefix="1" applyFont="1" applyFill="1" applyBorder="1"/>
    <xf numFmtId="164" fontId="10" fillId="2" borderId="17" xfId="1" applyFont="1" applyFill="1" applyBorder="1"/>
    <xf numFmtId="0" fontId="10" fillId="2" borderId="17" xfId="0" applyFont="1" applyFill="1" applyBorder="1" applyAlignment="1">
      <alignment horizontal="center"/>
    </xf>
    <xf numFmtId="0" fontId="10" fillId="2" borderId="18" xfId="0" applyFont="1" applyFill="1" applyBorder="1"/>
    <xf numFmtId="0" fontId="10" fillId="2" borderId="21" xfId="0" applyFont="1" applyFill="1" applyBorder="1"/>
    <xf numFmtId="0" fontId="12" fillId="2" borderId="17" xfId="0" applyFont="1" applyFill="1" applyBorder="1"/>
    <xf numFmtId="0" fontId="10" fillId="2" borderId="6" xfId="0" applyFont="1" applyFill="1" applyBorder="1"/>
    <xf numFmtId="0" fontId="10" fillId="2" borderId="0" xfId="0" applyFont="1" applyFill="1" applyBorder="1"/>
    <xf numFmtId="0" fontId="10" fillId="2" borderId="20" xfId="0" applyFont="1" applyFill="1" applyBorder="1"/>
    <xf numFmtId="0" fontId="10" fillId="2" borderId="22" xfId="0" applyFont="1" applyFill="1" applyBorder="1"/>
    <xf numFmtId="0" fontId="10" fillId="2" borderId="23" xfId="0" applyFont="1" applyFill="1" applyBorder="1"/>
    <xf numFmtId="0" fontId="10" fillId="2" borderId="24" xfId="0" applyFont="1" applyFill="1" applyBorder="1"/>
    <xf numFmtId="0" fontId="0" fillId="0" borderId="0" xfId="0" applyFill="1"/>
    <xf numFmtId="0" fontId="0" fillId="0" borderId="0" xfId="0" applyFill="1" applyBorder="1"/>
    <xf numFmtId="0" fontId="29" fillId="0" borderId="0" xfId="0" applyFont="1" applyFill="1"/>
    <xf numFmtId="0" fontId="29" fillId="0" borderId="0" xfId="0" applyFont="1" applyFill="1" applyAlignment="1">
      <alignment vertical="top"/>
    </xf>
    <xf numFmtId="0" fontId="30" fillId="0" borderId="0" xfId="0" applyFont="1" applyFill="1"/>
    <xf numFmtId="0" fontId="29" fillId="0" borderId="0" xfId="0" applyFont="1" applyFill="1" applyAlignment="1">
      <alignment horizontal="center"/>
    </xf>
    <xf numFmtId="0" fontId="29" fillId="0" borderId="0" xfId="0" applyFont="1" applyFill="1" applyAlignment="1">
      <alignment horizontal="right"/>
    </xf>
    <xf numFmtId="0" fontId="32" fillId="3" borderId="3" xfId="0" applyFont="1" applyFill="1" applyBorder="1" applyAlignment="1">
      <alignment horizontal="center" vertical="center" wrapText="1"/>
    </xf>
    <xf numFmtId="0" fontId="32" fillId="3" borderId="3" xfId="0" applyFont="1" applyFill="1" applyBorder="1" applyAlignment="1">
      <alignment horizontal="center" vertical="center"/>
    </xf>
    <xf numFmtId="0" fontId="35" fillId="5" borderId="30" xfId="0" quotePrefix="1" applyFont="1" applyFill="1" applyBorder="1" applyAlignment="1">
      <alignment horizontal="center"/>
    </xf>
    <xf numFmtId="0" fontId="35" fillId="5" borderId="31" xfId="0" quotePrefix="1" applyFont="1" applyFill="1" applyBorder="1" applyAlignment="1">
      <alignment horizontal="center"/>
    </xf>
    <xf numFmtId="0" fontId="36" fillId="5" borderId="31" xfId="0" quotePrefix="1" applyFont="1" applyFill="1" applyBorder="1" applyAlignment="1">
      <alignment horizontal="center" vertical="top"/>
    </xf>
    <xf numFmtId="0" fontId="36" fillId="5" borderId="31" xfId="0" quotePrefix="1" applyFont="1" applyFill="1" applyBorder="1" applyAlignment="1">
      <alignment horizontal="center"/>
    </xf>
    <xf numFmtId="0" fontId="35" fillId="5" borderId="31" xfId="0" applyFont="1" applyFill="1" applyBorder="1" applyAlignment="1">
      <alignment horizontal="center"/>
    </xf>
    <xf numFmtId="0" fontId="35" fillId="5" borderId="32" xfId="0" quotePrefix="1" applyFont="1" applyFill="1" applyBorder="1" applyAlignment="1">
      <alignment horizontal="center"/>
    </xf>
    <xf numFmtId="0" fontId="32" fillId="0" borderId="34" xfId="0" applyFont="1" applyFill="1" applyBorder="1" applyAlignment="1">
      <alignment horizontal="center" vertical="top"/>
    </xf>
    <xf numFmtId="0" fontId="32" fillId="0" borderId="34" xfId="0" applyFont="1" applyFill="1" applyBorder="1" applyAlignment="1">
      <alignment vertical="top" wrapText="1"/>
    </xf>
    <xf numFmtId="0" fontId="34" fillId="0" borderId="35" xfId="0" applyFont="1" applyFill="1" applyBorder="1" applyAlignment="1">
      <alignment vertical="top" wrapText="1"/>
    </xf>
    <xf numFmtId="0" fontId="34" fillId="0" borderId="34" xfId="0" applyFont="1" applyFill="1" applyBorder="1" applyAlignment="1">
      <alignment horizontal="center" vertical="top"/>
    </xf>
    <xf numFmtId="3" fontId="32" fillId="0" borderId="34" xfId="0" applyNumberFormat="1" applyFont="1" applyFill="1" applyBorder="1" applyAlignment="1">
      <alignment horizontal="right" vertical="top"/>
    </xf>
    <xf numFmtId="164" fontId="32" fillId="0" borderId="34" xfId="1" applyNumberFormat="1" applyFont="1" applyFill="1" applyBorder="1" applyAlignment="1" applyProtection="1">
      <alignment horizontal="right" vertical="top"/>
      <protection locked="0"/>
    </xf>
    <xf numFmtId="3" fontId="32" fillId="0" borderId="36" xfId="0" applyNumberFormat="1" applyFont="1" applyFill="1" applyBorder="1" applyAlignment="1">
      <alignment horizontal="center" vertical="top"/>
    </xf>
    <xf numFmtId="0" fontId="32" fillId="0" borderId="0" xfId="0" applyFont="1" applyFill="1"/>
    <xf numFmtId="0" fontId="32" fillId="0" borderId="38" xfId="0" applyFont="1" applyFill="1" applyBorder="1" applyAlignment="1">
      <alignment vertical="top" wrapText="1"/>
    </xf>
    <xf numFmtId="0" fontId="34" fillId="0" borderId="38" xfId="0" applyFont="1" applyFill="1" applyBorder="1" applyAlignment="1">
      <alignment horizontal="center" vertical="top"/>
    </xf>
    <xf numFmtId="3" fontId="32" fillId="0" borderId="38" xfId="0" applyNumberFormat="1" applyFont="1" applyFill="1" applyBorder="1" applyAlignment="1">
      <alignment horizontal="right" vertical="top"/>
    </xf>
    <xf numFmtId="164" fontId="32" fillId="0" borderId="38" xfId="1" applyNumberFormat="1" applyFont="1" applyFill="1" applyBorder="1" applyAlignment="1" applyProtection="1">
      <alignment horizontal="right" vertical="top"/>
      <protection locked="0"/>
    </xf>
    <xf numFmtId="3" fontId="32" fillId="0" borderId="40" xfId="0" applyNumberFormat="1" applyFont="1" applyFill="1" applyBorder="1" applyAlignment="1">
      <alignment horizontal="center" vertical="top" wrapText="1"/>
    </xf>
    <xf numFmtId="0" fontId="34" fillId="0" borderId="41" xfId="0" quotePrefix="1" applyFont="1" applyFill="1" applyBorder="1" applyAlignment="1">
      <alignment horizontal="center" vertical="top"/>
    </xf>
    <xf numFmtId="0" fontId="34" fillId="0" borderId="41" xfId="0" applyFont="1" applyFill="1" applyBorder="1" applyAlignment="1">
      <alignment vertical="top" wrapText="1"/>
    </xf>
    <xf numFmtId="0" fontId="34" fillId="0" borderId="41" xfId="0" applyFont="1" applyFill="1" applyBorder="1" applyAlignment="1">
      <alignment horizontal="center" vertical="top"/>
    </xf>
    <xf numFmtId="0" fontId="34" fillId="0" borderId="41" xfId="0" applyFont="1" applyFill="1" applyBorder="1" applyAlignment="1">
      <alignment horizontal="right" vertical="top"/>
    </xf>
    <xf numFmtId="164" fontId="34" fillId="0" borderId="41" xfId="1" applyFont="1" applyFill="1" applyBorder="1" applyAlignment="1" applyProtection="1">
      <alignment horizontal="right" vertical="top"/>
      <protection locked="0"/>
    </xf>
    <xf numFmtId="164" fontId="34" fillId="0" borderId="41" xfId="1" applyNumberFormat="1" applyFont="1" applyFill="1" applyBorder="1" applyAlignment="1" applyProtection="1">
      <alignment horizontal="right" vertical="top"/>
      <protection locked="0"/>
    </xf>
    <xf numFmtId="3" fontId="34" fillId="0" borderId="42" xfId="0" applyNumberFormat="1" applyFont="1" applyFill="1" applyBorder="1" applyAlignment="1">
      <alignment horizontal="center" vertical="top"/>
    </xf>
    <xf numFmtId="0" fontId="32" fillId="0" borderId="37" xfId="0" applyFont="1" applyFill="1" applyBorder="1" applyAlignment="1">
      <alignment vertical="top" wrapText="1"/>
    </xf>
    <xf numFmtId="3" fontId="34" fillId="0" borderId="41" xfId="0" applyNumberFormat="1" applyFont="1" applyFill="1" applyBorder="1" applyAlignment="1">
      <alignment horizontal="right" vertical="top"/>
    </xf>
    <xf numFmtId="0" fontId="34" fillId="0" borderId="41" xfId="0" applyFont="1" applyFill="1" applyBorder="1" applyAlignment="1">
      <alignment vertical="top"/>
    </xf>
    <xf numFmtId="0" fontId="34" fillId="0" borderId="41" xfId="0" applyFont="1" applyFill="1" applyBorder="1" applyAlignment="1">
      <alignment horizontal="left" vertical="top" wrapText="1"/>
    </xf>
    <xf numFmtId="0" fontId="34" fillId="0" borderId="42" xfId="0" applyFont="1" applyFill="1" applyBorder="1" applyAlignment="1">
      <alignment horizontal="center" vertical="top"/>
    </xf>
    <xf numFmtId="0" fontId="32" fillId="0" borderId="41" xfId="0" applyFont="1" applyFill="1" applyBorder="1" applyAlignment="1">
      <alignment horizontal="center" vertical="top"/>
    </xf>
    <xf numFmtId="0" fontId="32" fillId="0" borderId="41" xfId="0" applyFont="1" applyFill="1" applyBorder="1" applyAlignment="1">
      <alignment vertical="top" wrapText="1"/>
    </xf>
    <xf numFmtId="9" fontId="32" fillId="0" borderId="41" xfId="0" applyNumberFormat="1" applyFont="1" applyFill="1" applyBorder="1" applyAlignment="1">
      <alignment horizontal="right" vertical="top"/>
    </xf>
    <xf numFmtId="3" fontId="32" fillId="0" borderId="41" xfId="0" applyNumberFormat="1" applyFont="1" applyFill="1" applyBorder="1" applyAlignment="1">
      <alignment horizontal="right" vertical="top"/>
    </xf>
    <xf numFmtId="164" fontId="32" fillId="0" borderId="41" xfId="1" applyNumberFormat="1" applyFont="1" applyFill="1" applyBorder="1" applyAlignment="1" applyProtection="1">
      <alignment horizontal="right" vertical="top"/>
      <protection locked="0"/>
    </xf>
    <xf numFmtId="0" fontId="37" fillId="0" borderId="41" xfId="0" quotePrefix="1" applyFont="1" applyFill="1" applyBorder="1" applyAlignment="1">
      <alignment horizontal="center" vertical="top"/>
    </xf>
    <xf numFmtId="0" fontId="37" fillId="0" borderId="41" xfId="0" applyFont="1" applyFill="1" applyBorder="1" applyAlignment="1">
      <alignment vertical="top" wrapText="1"/>
    </xf>
    <xf numFmtId="9" fontId="34" fillId="0" borderId="41" xfId="0" applyNumberFormat="1" applyFont="1" applyFill="1" applyBorder="1" applyAlignment="1">
      <alignment horizontal="right" vertical="top"/>
    </xf>
    <xf numFmtId="9" fontId="34" fillId="0" borderId="41" xfId="1" applyNumberFormat="1" applyFont="1" applyFill="1" applyBorder="1" applyAlignment="1" applyProtection="1">
      <alignment horizontal="right" vertical="top"/>
      <protection locked="0"/>
    </xf>
    <xf numFmtId="3" fontId="37" fillId="0" borderId="42" xfId="0" applyNumberFormat="1" applyFont="1" applyFill="1" applyBorder="1" applyAlignment="1">
      <alignment horizontal="center" vertical="top"/>
    </xf>
    <xf numFmtId="0" fontId="37" fillId="0" borderId="0" xfId="0" applyFont="1" applyFill="1"/>
    <xf numFmtId="0" fontId="34" fillId="0" borderId="43" xfId="0" applyFont="1" applyFill="1" applyBorder="1" applyAlignment="1">
      <alignment horizontal="center" vertical="top"/>
    </xf>
    <xf numFmtId="0" fontId="34" fillId="0" borderId="43" xfId="0" applyFont="1" applyFill="1" applyBorder="1" applyAlignment="1">
      <alignment vertical="top"/>
    </xf>
    <xf numFmtId="0" fontId="34" fillId="0" borderId="43" xfId="0" applyFont="1" applyFill="1" applyBorder="1" applyAlignment="1">
      <alignment horizontal="right" vertical="top"/>
    </xf>
    <xf numFmtId="3" fontId="34" fillId="0" borderId="43" xfId="0" applyNumberFormat="1" applyFont="1" applyFill="1" applyBorder="1" applyAlignment="1">
      <alignment horizontal="right" vertical="top"/>
    </xf>
    <xf numFmtId="164" fontId="34" fillId="0" borderId="43" xfId="1" applyFont="1" applyFill="1" applyBorder="1" applyAlignment="1" applyProtection="1">
      <alignment horizontal="right" vertical="top"/>
      <protection locked="0"/>
    </xf>
    <xf numFmtId="164" fontId="34" fillId="0" borderId="43" xfId="1" applyNumberFormat="1" applyFont="1" applyFill="1" applyBorder="1" applyAlignment="1" applyProtection="1">
      <alignment horizontal="right" vertical="top"/>
      <protection locked="0"/>
    </xf>
    <xf numFmtId="0" fontId="34" fillId="0" borderId="44" xfId="0" applyFont="1" applyFill="1" applyBorder="1" applyAlignment="1">
      <alignment horizontal="center" vertical="top"/>
    </xf>
    <xf numFmtId="0" fontId="32" fillId="0" borderId="38" xfId="0" applyFont="1" applyFill="1" applyBorder="1" applyAlignment="1">
      <alignment horizontal="left" vertical="top" wrapText="1"/>
    </xf>
    <xf numFmtId="9" fontId="32" fillId="0" borderId="38" xfId="0" applyNumberFormat="1" applyFont="1" applyFill="1" applyBorder="1" applyAlignment="1">
      <alignment horizontal="right" vertical="top"/>
    </xf>
    <xf numFmtId="0" fontId="32" fillId="0" borderId="45" xfId="0" applyFont="1" applyFill="1" applyBorder="1" applyAlignment="1">
      <alignment vertical="top" wrapText="1"/>
    </xf>
    <xf numFmtId="0" fontId="34" fillId="0" borderId="46" xfId="0" quotePrefix="1" applyFont="1" applyFill="1" applyBorder="1" applyAlignment="1">
      <alignment vertical="top" wrapText="1"/>
    </xf>
    <xf numFmtId="0" fontId="34" fillId="0" borderId="46" xfId="0" applyFont="1" applyFill="1" applyBorder="1" applyAlignment="1">
      <alignment vertical="top" wrapText="1"/>
    </xf>
    <xf numFmtId="0" fontId="34" fillId="0" borderId="46" xfId="0" applyFont="1" applyFill="1" applyBorder="1" applyAlignment="1">
      <alignment horizontal="center" vertical="top"/>
    </xf>
    <xf numFmtId="3" fontId="34" fillId="0" borderId="46" xfId="0" applyNumberFormat="1" applyFont="1" applyFill="1" applyBorder="1" applyAlignment="1">
      <alignment horizontal="right" vertical="top"/>
    </xf>
    <xf numFmtId="0" fontId="34" fillId="0" borderId="46" xfId="0" applyFont="1" applyFill="1" applyBorder="1" applyAlignment="1">
      <alignment horizontal="right" vertical="top"/>
    </xf>
    <xf numFmtId="164" fontId="34" fillId="0" borderId="46" xfId="1" applyFont="1" applyFill="1" applyBorder="1" applyAlignment="1" applyProtection="1">
      <alignment horizontal="right" vertical="top"/>
      <protection locked="0"/>
    </xf>
    <xf numFmtId="0" fontId="34" fillId="0" borderId="46" xfId="1" applyNumberFormat="1" applyFont="1" applyFill="1" applyBorder="1" applyAlignment="1" applyProtection="1">
      <alignment horizontal="right" vertical="top"/>
      <protection locked="0"/>
    </xf>
    <xf numFmtId="164" fontId="34" fillId="0" borderId="46" xfId="1" applyNumberFormat="1" applyFont="1" applyFill="1" applyBorder="1" applyAlignment="1" applyProtection="1">
      <alignment horizontal="right" vertical="top"/>
      <protection locked="0"/>
    </xf>
    <xf numFmtId="3" fontId="34" fillId="0" borderId="47" xfId="0" applyNumberFormat="1" applyFont="1" applyFill="1" applyBorder="1" applyAlignment="1">
      <alignment horizontal="center" vertical="top"/>
    </xf>
    <xf numFmtId="0" fontId="34" fillId="0" borderId="38" xfId="0" applyFont="1" applyFill="1" applyBorder="1" applyAlignment="1">
      <alignment vertical="top"/>
    </xf>
    <xf numFmtId="0" fontId="34" fillId="0" borderId="38" xfId="0" applyFont="1" applyFill="1" applyBorder="1" applyAlignment="1">
      <alignment horizontal="right" vertical="top"/>
    </xf>
    <xf numFmtId="3" fontId="34" fillId="0" borderId="38" xfId="0" applyNumberFormat="1" applyFont="1" applyFill="1" applyBorder="1" applyAlignment="1">
      <alignment horizontal="right" vertical="top"/>
    </xf>
    <xf numFmtId="164" fontId="34" fillId="0" borderId="38" xfId="1" applyFont="1" applyFill="1" applyBorder="1" applyAlignment="1" applyProtection="1">
      <alignment horizontal="right" vertical="top"/>
      <protection locked="0"/>
    </xf>
    <xf numFmtId="0" fontId="34" fillId="0" borderId="39" xfId="0" applyFont="1" applyFill="1" applyBorder="1" applyAlignment="1">
      <alignment horizontal="center" vertical="top"/>
    </xf>
    <xf numFmtId="0" fontId="32" fillId="0" borderId="43" xfId="0" applyFont="1" applyFill="1" applyBorder="1" applyAlignment="1">
      <alignment vertical="top" wrapText="1"/>
    </xf>
    <xf numFmtId="0" fontId="32" fillId="0" borderId="48" xfId="0" applyFont="1" applyFill="1" applyBorder="1" applyAlignment="1">
      <alignment vertical="top" wrapText="1"/>
    </xf>
    <xf numFmtId="0" fontId="34" fillId="0" borderId="43" xfId="0" quotePrefix="1" applyFont="1" applyFill="1" applyBorder="1" applyAlignment="1">
      <alignment horizontal="center" vertical="top"/>
    </xf>
    <xf numFmtId="0" fontId="34" fillId="0" borderId="43" xfId="0" applyFont="1" applyFill="1" applyBorder="1" applyAlignment="1">
      <alignment vertical="top" wrapText="1"/>
    </xf>
    <xf numFmtId="0" fontId="32" fillId="0" borderId="49" xfId="0" applyFont="1" applyFill="1" applyBorder="1" applyAlignment="1">
      <alignment vertical="top" wrapText="1"/>
    </xf>
    <xf numFmtId="0" fontId="31" fillId="0" borderId="0" xfId="0" applyFont="1" applyAlignment="1">
      <alignment vertical="top" wrapText="1"/>
    </xf>
    <xf numFmtId="166" fontId="32" fillId="0" borderId="41" xfId="5" applyNumberFormat="1" applyFont="1" applyFill="1" applyBorder="1" applyAlignment="1">
      <alignment horizontal="right" vertical="top"/>
    </xf>
    <xf numFmtId="3" fontId="32" fillId="0" borderId="41" xfId="0" applyNumberFormat="1" applyFont="1" applyFill="1" applyBorder="1" applyAlignment="1">
      <alignment vertical="top"/>
    </xf>
    <xf numFmtId="9" fontId="32" fillId="0" borderId="41" xfId="5" applyNumberFormat="1" applyFont="1" applyFill="1" applyBorder="1" applyAlignment="1">
      <alignment horizontal="right" vertical="top"/>
    </xf>
    <xf numFmtId="0" fontId="34" fillId="0" borderId="50" xfId="0" applyFont="1" applyFill="1" applyBorder="1" applyAlignment="1">
      <alignment horizontal="center" vertical="top"/>
    </xf>
    <xf numFmtId="0" fontId="32" fillId="0" borderId="0" xfId="0" applyFont="1" applyAlignment="1">
      <alignment vertical="top" wrapText="1"/>
    </xf>
    <xf numFmtId="0" fontId="32" fillId="0" borderId="0" xfId="0" applyFont="1" applyAlignment="1">
      <alignment horizontal="left" vertical="top" wrapText="1" indent="1"/>
    </xf>
    <xf numFmtId="0" fontId="32" fillId="0" borderId="41" xfId="0" applyFont="1" applyFill="1" applyBorder="1" applyAlignment="1">
      <alignment horizontal="left" vertical="top" wrapText="1"/>
    </xf>
    <xf numFmtId="3" fontId="32" fillId="0" borderId="41" xfId="0" applyNumberFormat="1" applyFont="1" applyFill="1" applyBorder="1" applyAlignment="1">
      <alignment horizontal="center" vertical="top"/>
    </xf>
    <xf numFmtId="0" fontId="32" fillId="0" borderId="43" xfId="0" applyFont="1" applyFill="1" applyBorder="1" applyAlignment="1">
      <alignment horizontal="left" vertical="top" wrapText="1"/>
    </xf>
    <xf numFmtId="0" fontId="32" fillId="0" borderId="42" xfId="0" applyFont="1" applyFill="1" applyBorder="1" applyAlignment="1">
      <alignment horizontal="center" vertical="top"/>
    </xf>
    <xf numFmtId="0" fontId="32" fillId="0" borderId="52" xfId="0" applyFont="1" applyBorder="1" applyAlignment="1">
      <alignment vertical="top" wrapText="1"/>
    </xf>
    <xf numFmtId="0" fontId="34" fillId="0" borderId="48" xfId="0" applyFont="1" applyFill="1" applyBorder="1" applyAlignment="1">
      <alignment vertical="top" wrapText="1"/>
    </xf>
    <xf numFmtId="0" fontId="37" fillId="0" borderId="41" xfId="0" applyFont="1" applyFill="1" applyBorder="1" applyAlignment="1">
      <alignment horizontal="left" vertical="top" wrapText="1"/>
    </xf>
    <xf numFmtId="9" fontId="34" fillId="0" borderId="41" xfId="5" applyNumberFormat="1" applyFont="1" applyFill="1" applyBorder="1" applyAlignment="1">
      <alignment horizontal="right" vertical="top"/>
    </xf>
    <xf numFmtId="3" fontId="38" fillId="0" borderId="42" xfId="0" applyNumberFormat="1" applyFont="1" applyFill="1" applyBorder="1" applyAlignment="1">
      <alignment horizontal="center" vertical="top"/>
    </xf>
    <xf numFmtId="0" fontId="32" fillId="0" borderId="0" xfId="0" applyFont="1" applyAlignment="1">
      <alignment horizontal="left" vertical="top" wrapText="1" indent="2"/>
    </xf>
    <xf numFmtId="0" fontId="37" fillId="0" borderId="43" xfId="0" quotePrefix="1" applyFont="1" applyFill="1" applyBorder="1" applyAlignment="1">
      <alignment horizontal="center" vertical="top"/>
    </xf>
    <xf numFmtId="0" fontId="37" fillId="0" borderId="43" xfId="0" applyFont="1" applyFill="1" applyBorder="1" applyAlignment="1">
      <alignment vertical="top" wrapText="1"/>
    </xf>
    <xf numFmtId="0" fontId="37" fillId="0" borderId="43" xfId="0" applyFont="1" applyFill="1" applyBorder="1" applyAlignment="1">
      <alignment horizontal="left" vertical="top" wrapText="1"/>
    </xf>
    <xf numFmtId="9" fontId="37" fillId="0" borderId="43" xfId="0" applyNumberFormat="1" applyFont="1" applyFill="1" applyBorder="1" applyAlignment="1">
      <alignment horizontal="right" vertical="top"/>
    </xf>
    <xf numFmtId="9" fontId="37" fillId="0" borderId="43" xfId="0" applyNumberFormat="1" applyFont="1" applyFill="1" applyBorder="1" applyAlignment="1">
      <alignment horizontal="center" vertical="top"/>
    </xf>
    <xf numFmtId="3" fontId="37" fillId="0" borderId="43" xfId="0" applyNumberFormat="1" applyFont="1" applyFill="1" applyBorder="1" applyAlignment="1">
      <alignment horizontal="right" vertical="top"/>
    </xf>
    <xf numFmtId="164" fontId="37" fillId="0" borderId="43" xfId="1" applyFont="1" applyFill="1" applyBorder="1" applyAlignment="1" applyProtection="1">
      <alignment horizontal="right" vertical="top"/>
      <protection locked="0"/>
    </xf>
    <xf numFmtId="3" fontId="37" fillId="0" borderId="44" xfId="0" applyNumberFormat="1" applyFont="1" applyFill="1" applyBorder="1" applyAlignment="1">
      <alignment horizontal="center" vertical="top"/>
    </xf>
    <xf numFmtId="0" fontId="37" fillId="0" borderId="38" xfId="0" quotePrefix="1" applyFont="1" applyFill="1" applyBorder="1" applyAlignment="1">
      <alignment horizontal="center" vertical="top"/>
    </xf>
    <xf numFmtId="0" fontId="38" fillId="0" borderId="38" xfId="0" applyFont="1" applyFill="1" applyBorder="1" applyAlignment="1">
      <alignment vertical="top" wrapText="1"/>
    </xf>
    <xf numFmtId="9" fontId="37" fillId="0" borderId="38" xfId="0" applyNumberFormat="1" applyFont="1" applyFill="1" applyBorder="1" applyAlignment="1">
      <alignment horizontal="right" vertical="top" wrapText="1"/>
    </xf>
    <xf numFmtId="3" fontId="37" fillId="0" borderId="38" xfId="0" applyNumberFormat="1" applyFont="1" applyFill="1" applyBorder="1" applyAlignment="1">
      <alignment horizontal="right" vertical="top"/>
    </xf>
    <xf numFmtId="164" fontId="37" fillId="0" borderId="38" xfId="1" applyFont="1" applyFill="1" applyBorder="1" applyAlignment="1" applyProtection="1">
      <alignment horizontal="right" vertical="top"/>
      <protection locked="0"/>
    </xf>
    <xf numFmtId="164" fontId="34" fillId="0" borderId="38" xfId="1" applyNumberFormat="1" applyFont="1" applyFill="1" applyBorder="1" applyAlignment="1" applyProtection="1">
      <alignment horizontal="right" vertical="top"/>
      <protection locked="0"/>
    </xf>
    <xf numFmtId="3" fontId="37" fillId="0" borderId="39" xfId="0" applyNumberFormat="1" applyFont="1" applyFill="1" applyBorder="1" applyAlignment="1">
      <alignment horizontal="center" vertical="top"/>
    </xf>
    <xf numFmtId="0" fontId="32" fillId="0" borderId="53" xfId="0" applyFont="1" applyFill="1" applyBorder="1" applyAlignment="1">
      <alignment vertical="top" wrapText="1"/>
    </xf>
    <xf numFmtId="0" fontId="37" fillId="0" borderId="46" xfId="0" quotePrefix="1" applyFont="1" applyFill="1" applyBorder="1" applyAlignment="1">
      <alignment horizontal="center" vertical="top"/>
    </xf>
    <xf numFmtId="164" fontId="34" fillId="0" borderId="46" xfId="1" applyFont="1" applyFill="1" applyBorder="1" applyAlignment="1" applyProtection="1">
      <alignment horizontal="center" vertical="top"/>
      <protection locked="0"/>
    </xf>
    <xf numFmtId="0" fontId="34" fillId="0" borderId="47" xfId="0" applyFont="1" applyFill="1" applyBorder="1" applyAlignment="1">
      <alignment horizontal="center" vertical="top"/>
    </xf>
    <xf numFmtId="0" fontId="32" fillId="0" borderId="54" xfId="0" applyFont="1" applyFill="1" applyBorder="1" applyAlignment="1">
      <alignment vertical="top" wrapText="1"/>
    </xf>
    <xf numFmtId="0" fontId="32" fillId="0" borderId="55" xfId="0" applyFont="1" applyFill="1" applyBorder="1" applyAlignment="1">
      <alignment vertical="top" wrapText="1"/>
    </xf>
    <xf numFmtId="0" fontId="38" fillId="0" borderId="55" xfId="0" applyFont="1" applyFill="1" applyBorder="1" applyAlignment="1">
      <alignment vertical="top" wrapText="1"/>
    </xf>
    <xf numFmtId="0" fontId="37" fillId="0" borderId="38" xfId="0" applyFont="1" applyFill="1" applyBorder="1" applyAlignment="1">
      <alignment vertical="top" wrapText="1"/>
    </xf>
    <xf numFmtId="0" fontId="37" fillId="0" borderId="38" xfId="0" applyFont="1" applyFill="1" applyBorder="1" applyAlignment="1">
      <alignment horizontal="left" vertical="top" wrapText="1"/>
    </xf>
    <xf numFmtId="0" fontId="37" fillId="0" borderId="41" xfId="0" applyFont="1" applyFill="1" applyBorder="1" applyAlignment="1">
      <alignment horizontal="center" vertical="top"/>
    </xf>
    <xf numFmtId="0" fontId="37" fillId="0" borderId="41" xfId="0" applyFont="1" applyFill="1" applyBorder="1" applyAlignment="1">
      <alignment horizontal="right" vertical="top"/>
    </xf>
    <xf numFmtId="1" fontId="37" fillId="0" borderId="41" xfId="0" applyNumberFormat="1" applyFont="1" applyFill="1" applyBorder="1" applyAlignment="1">
      <alignment horizontal="center" vertical="top"/>
    </xf>
    <xf numFmtId="3" fontId="37" fillId="0" borderId="41" xfId="0" applyNumberFormat="1" applyFont="1" applyFill="1" applyBorder="1" applyAlignment="1">
      <alignment horizontal="right" vertical="top"/>
    </xf>
    <xf numFmtId="9" fontId="37" fillId="0" borderId="41" xfId="0" applyNumberFormat="1" applyFont="1" applyFill="1" applyBorder="1" applyAlignment="1">
      <alignment horizontal="center" vertical="top"/>
    </xf>
    <xf numFmtId="164" fontId="37" fillId="0" borderId="41" xfId="1" applyFont="1" applyFill="1" applyBorder="1" applyAlignment="1" applyProtection="1">
      <alignment horizontal="right" vertical="top"/>
      <protection locked="0"/>
    </xf>
    <xf numFmtId="164" fontId="37" fillId="0" borderId="43" xfId="1" applyFont="1" applyFill="1" applyBorder="1" applyAlignment="1" applyProtection="1">
      <alignment horizontal="center" vertical="top"/>
      <protection locked="0"/>
    </xf>
    <xf numFmtId="164" fontId="37" fillId="0" borderId="41" xfId="1" applyFont="1" applyFill="1" applyBorder="1" applyAlignment="1" applyProtection="1">
      <alignment horizontal="center" vertical="top"/>
      <protection locked="0"/>
    </xf>
    <xf numFmtId="0" fontId="38" fillId="0" borderId="41" xfId="0" applyFont="1" applyFill="1" applyBorder="1" applyAlignment="1">
      <alignment vertical="top" wrapText="1"/>
    </xf>
    <xf numFmtId="0" fontId="38" fillId="0" borderId="41" xfId="0" applyFont="1" applyFill="1" applyBorder="1" applyAlignment="1">
      <alignment horizontal="right" vertical="top"/>
    </xf>
    <xf numFmtId="0" fontId="38" fillId="0" borderId="41" xfId="0" applyFont="1" applyFill="1" applyBorder="1" applyAlignment="1">
      <alignment horizontal="right" vertical="top" wrapText="1"/>
    </xf>
    <xf numFmtId="3" fontId="38" fillId="0" borderId="41" xfId="0" applyNumberFormat="1" applyFont="1" applyFill="1" applyBorder="1" applyAlignment="1">
      <alignment horizontal="right" vertical="top"/>
    </xf>
    <xf numFmtId="164" fontId="38" fillId="0" borderId="41" xfId="1" applyFont="1" applyFill="1" applyBorder="1" applyAlignment="1" applyProtection="1">
      <alignment horizontal="center" vertical="top"/>
      <protection locked="0"/>
    </xf>
    <xf numFmtId="9" fontId="37" fillId="0" borderId="41" xfId="0" applyNumberFormat="1" applyFont="1" applyFill="1" applyBorder="1" applyAlignment="1">
      <alignment horizontal="right" vertical="top"/>
    </xf>
    <xf numFmtId="164" fontId="37" fillId="0" borderId="41" xfId="0" applyNumberFormat="1" applyFont="1" applyFill="1" applyBorder="1" applyAlignment="1">
      <alignment horizontal="right" vertical="top"/>
    </xf>
    <xf numFmtId="0" fontId="37" fillId="0" borderId="41" xfId="0" applyFont="1" applyFill="1" applyBorder="1"/>
    <xf numFmtId="1" fontId="38" fillId="0" borderId="41" xfId="0" applyNumberFormat="1" applyFont="1" applyFill="1" applyBorder="1" applyAlignment="1">
      <alignment horizontal="right" vertical="top"/>
    </xf>
    <xf numFmtId="0" fontId="37" fillId="0" borderId="38" xfId="0" applyFont="1" applyFill="1" applyBorder="1"/>
    <xf numFmtId="164" fontId="37" fillId="0" borderId="38" xfId="0" applyNumberFormat="1" applyFont="1" applyFill="1" applyBorder="1" applyAlignment="1">
      <alignment horizontal="right" vertical="top"/>
    </xf>
    <xf numFmtId="164" fontId="32" fillId="0" borderId="41" xfId="1" applyFont="1" applyFill="1" applyBorder="1" applyAlignment="1" applyProtection="1">
      <alignment horizontal="right" vertical="top"/>
      <protection locked="0"/>
    </xf>
    <xf numFmtId="0" fontId="0" fillId="0" borderId="56" xfId="0" applyFill="1" applyBorder="1"/>
    <xf numFmtId="0" fontId="0" fillId="0" borderId="57" xfId="0" applyFill="1" applyBorder="1"/>
    <xf numFmtId="0" fontId="29" fillId="0" borderId="57" xfId="0" applyFont="1" applyFill="1" applyBorder="1" applyAlignment="1">
      <alignment vertical="top"/>
    </xf>
    <xf numFmtId="0" fontId="29" fillId="0" borderId="57" xfId="0" applyFont="1" applyFill="1" applyBorder="1" applyAlignment="1">
      <alignment horizontal="right" vertical="top"/>
    </xf>
    <xf numFmtId="3" fontId="33" fillId="0" borderId="57" xfId="0" applyNumberFormat="1" applyFont="1" applyFill="1" applyBorder="1" applyAlignment="1">
      <alignment horizontal="right" vertical="top"/>
    </xf>
    <xf numFmtId="0" fontId="33" fillId="0" borderId="57" xfId="0" applyFont="1" applyFill="1" applyBorder="1" applyAlignment="1">
      <alignment horizontal="right" vertical="top"/>
    </xf>
    <xf numFmtId="0" fontId="29" fillId="0" borderId="57" xfId="0" applyFont="1" applyFill="1" applyBorder="1" applyAlignment="1">
      <alignment horizontal="center" vertical="top"/>
    </xf>
    <xf numFmtId="0" fontId="29" fillId="0" borderId="58" xfId="0" applyFont="1" applyFill="1" applyBorder="1" applyAlignment="1">
      <alignment horizontal="center" vertical="top"/>
    </xf>
    <xf numFmtId="0" fontId="29" fillId="0" borderId="0" xfId="0" applyFont="1" applyFill="1" applyBorder="1" applyAlignment="1">
      <alignment vertical="top"/>
    </xf>
    <xf numFmtId="0" fontId="0" fillId="0" borderId="0" xfId="0" applyFill="1" applyAlignment="1">
      <alignment vertical="top"/>
    </xf>
    <xf numFmtId="3" fontId="0" fillId="0" borderId="0" xfId="0" applyNumberFormat="1" applyFill="1"/>
    <xf numFmtId="164" fontId="0" fillId="0" borderId="0" xfId="0" applyNumberFormat="1" applyFill="1"/>
    <xf numFmtId="164" fontId="39" fillId="0" borderId="0" xfId="0" applyNumberFormat="1" applyFont="1" applyFill="1"/>
    <xf numFmtId="3" fontId="32" fillId="0" borderId="41" xfId="0" applyNumberFormat="1" applyFont="1" applyFill="1" applyBorder="1" applyAlignment="1">
      <alignment horizontal="right" vertical="top"/>
    </xf>
    <xf numFmtId="0" fontId="32" fillId="0" borderId="38" xfId="0" applyFont="1" applyFill="1" applyBorder="1" applyAlignment="1">
      <alignment horizontal="center" vertical="top"/>
    </xf>
    <xf numFmtId="3" fontId="32" fillId="0" borderId="39" xfId="0" applyNumberFormat="1" applyFont="1" applyFill="1" applyBorder="1" applyAlignment="1">
      <alignment horizontal="center" vertical="top" wrapText="1"/>
    </xf>
    <xf numFmtId="9" fontId="32" fillId="0" borderId="41" xfId="5" applyNumberFormat="1" applyFont="1" applyFill="1" applyBorder="1" applyAlignment="1">
      <alignment horizontal="right" vertical="top" wrapText="1"/>
    </xf>
    <xf numFmtId="1" fontId="32" fillId="0" borderId="41" xfId="5" applyNumberFormat="1" applyFont="1" applyFill="1" applyBorder="1" applyAlignment="1">
      <alignment horizontal="right" vertical="top"/>
    </xf>
    <xf numFmtId="1" fontId="34" fillId="0" borderId="41" xfId="5" applyNumberFormat="1" applyFont="1" applyFill="1" applyBorder="1" applyAlignment="1">
      <alignment horizontal="right" vertical="top"/>
    </xf>
    <xf numFmtId="9" fontId="32" fillId="0" borderId="41" xfId="5" applyNumberFormat="1" applyFont="1" applyFill="1" applyBorder="1" applyAlignment="1">
      <alignment horizontal="center" vertical="top" wrapText="1"/>
    </xf>
    <xf numFmtId="9" fontId="34" fillId="0" borderId="41" xfId="0" applyNumberFormat="1" applyFont="1" applyFill="1" applyBorder="1" applyAlignment="1">
      <alignment horizontal="right" vertical="top" wrapText="1"/>
    </xf>
    <xf numFmtId="9" fontId="34" fillId="0" borderId="41" xfId="5" applyNumberFormat="1" applyFont="1" applyFill="1" applyBorder="1" applyAlignment="1">
      <alignment horizontal="right" vertical="top" wrapText="1"/>
    </xf>
    <xf numFmtId="0" fontId="34" fillId="0" borderId="41" xfId="0" applyFont="1" applyFill="1" applyBorder="1" applyAlignment="1">
      <alignment horizontal="right" vertical="top" wrapText="1"/>
    </xf>
    <xf numFmtId="0" fontId="38" fillId="0" borderId="43" xfId="0" applyFont="1" applyFill="1" applyBorder="1"/>
    <xf numFmtId="0" fontId="32" fillId="0" borderId="43" xfId="0" applyFont="1" applyFill="1" applyBorder="1" applyAlignment="1">
      <alignment horizontal="right" vertical="top"/>
    </xf>
    <xf numFmtId="3" fontId="32" fillId="0" borderId="43" xfId="0" applyNumberFormat="1" applyFont="1" applyFill="1" applyBorder="1" applyAlignment="1">
      <alignment horizontal="right" vertical="top"/>
    </xf>
    <xf numFmtId="9" fontId="32" fillId="0" borderId="43" xfId="0" applyNumberFormat="1" applyFont="1" applyFill="1" applyBorder="1" applyAlignment="1">
      <alignment horizontal="right" vertical="top"/>
    </xf>
    <xf numFmtId="164" fontId="32" fillId="0" borderId="43" xfId="1" applyNumberFormat="1" applyFont="1" applyFill="1" applyBorder="1" applyAlignment="1" applyProtection="1">
      <alignment horizontal="right" vertical="top"/>
      <protection locked="0"/>
    </xf>
    <xf numFmtId="0" fontId="38" fillId="0" borderId="0" xfId="0" applyFont="1" applyFill="1"/>
    <xf numFmtId="0" fontId="38" fillId="0" borderId="38" xfId="0" quotePrefix="1" applyFont="1" applyFill="1" applyBorder="1" applyAlignment="1">
      <alignment horizontal="center" vertical="top"/>
    </xf>
    <xf numFmtId="9" fontId="38" fillId="0" borderId="38" xfId="0" applyNumberFormat="1" applyFont="1" applyFill="1" applyBorder="1" applyAlignment="1">
      <alignment horizontal="right" vertical="top" wrapText="1"/>
    </xf>
    <xf numFmtId="3" fontId="38" fillId="0" borderId="38" xfId="0" applyNumberFormat="1" applyFont="1" applyFill="1" applyBorder="1" applyAlignment="1">
      <alignment horizontal="right" vertical="top"/>
    </xf>
    <xf numFmtId="0" fontId="38" fillId="0" borderId="55" xfId="0" quotePrefix="1" applyFont="1" applyFill="1" applyBorder="1" applyAlignment="1">
      <alignment horizontal="center" vertical="top"/>
    </xf>
    <xf numFmtId="9" fontId="38" fillId="0" borderId="55" xfId="0" applyNumberFormat="1" applyFont="1" applyFill="1" applyBorder="1" applyAlignment="1">
      <alignment horizontal="right" vertical="top"/>
    </xf>
    <xf numFmtId="3" fontId="38" fillId="0" borderId="55" xfId="0" applyNumberFormat="1" applyFont="1" applyFill="1" applyBorder="1" applyAlignment="1">
      <alignment horizontal="right" vertical="top"/>
    </xf>
    <xf numFmtId="164" fontId="32" fillId="0" borderId="55" xfId="1" applyNumberFormat="1" applyFont="1" applyFill="1" applyBorder="1" applyAlignment="1" applyProtection="1">
      <alignment horizontal="right" vertical="top"/>
      <protection locked="0"/>
    </xf>
    <xf numFmtId="0" fontId="38" fillId="0" borderId="41" xfId="0" applyFont="1" applyFill="1" applyBorder="1" applyAlignment="1">
      <alignment horizontal="center" vertical="top"/>
    </xf>
    <xf numFmtId="0" fontId="44" fillId="2" borderId="0" xfId="0" applyFont="1" applyFill="1"/>
    <xf numFmtId="0" fontId="34" fillId="0" borderId="41" xfId="0" applyFont="1" applyFill="1" applyBorder="1" applyAlignment="1">
      <alignment horizontal="center" vertical="top"/>
    </xf>
    <xf numFmtId="0" fontId="2" fillId="0" borderId="13" xfId="0" applyFont="1" applyBorder="1" applyAlignment="1">
      <alignment horizontal="justify" vertical="top" wrapText="1"/>
    </xf>
    <xf numFmtId="0" fontId="2" fillId="0" borderId="13" xfId="0" applyFont="1" applyBorder="1" applyAlignment="1">
      <alignment vertical="top"/>
    </xf>
    <xf numFmtId="164" fontId="2" fillId="0" borderId="13" xfId="1" applyFont="1" applyBorder="1" applyAlignment="1">
      <alignment horizontal="center" vertical="top"/>
    </xf>
    <xf numFmtId="0" fontId="2" fillId="0" borderId="13" xfId="0" applyFont="1" applyBorder="1" applyAlignment="1">
      <alignment horizontal="center" vertical="top"/>
    </xf>
    <xf numFmtId="0" fontId="2" fillId="0" borderId="3" xfId="0" applyFont="1" applyBorder="1" applyAlignment="1">
      <alignment horizontal="justify" vertical="top" wrapText="1"/>
    </xf>
    <xf numFmtId="0" fontId="2" fillId="0" borderId="3" xfId="0" applyFont="1" applyBorder="1" applyAlignment="1">
      <alignment vertical="top" wrapText="1"/>
    </xf>
    <xf numFmtId="9" fontId="2" fillId="0" borderId="3" xfId="1" applyNumberFormat="1" applyFont="1" applyBorder="1" applyAlignment="1">
      <alignment horizontal="center" vertical="top"/>
    </xf>
    <xf numFmtId="9" fontId="7" fillId="0" borderId="3" xfId="1" applyNumberFormat="1" applyFont="1" applyBorder="1" applyAlignment="1">
      <alignment horizontal="center" vertical="top"/>
    </xf>
    <xf numFmtId="0" fontId="2" fillId="0" borderId="3" xfId="0" applyFont="1" applyBorder="1" applyAlignment="1">
      <alignment horizontal="justify" vertical="top"/>
    </xf>
    <xf numFmtId="0" fontId="2" fillId="0" borderId="3" xfId="0" applyFont="1" applyBorder="1" applyAlignment="1">
      <alignment horizontal="left" vertical="top" wrapText="1"/>
    </xf>
    <xf numFmtId="0" fontId="2" fillId="0" borderId="14" xfId="0" applyFont="1" applyBorder="1"/>
    <xf numFmtId="0" fontId="3" fillId="0" borderId="14" xfId="0" applyFont="1" applyBorder="1"/>
    <xf numFmtId="164" fontId="2" fillId="0" borderId="14" xfId="1" applyFont="1" applyBorder="1"/>
    <xf numFmtId="0" fontId="3" fillId="0" borderId="0" xfId="0" applyFont="1" applyBorder="1"/>
    <xf numFmtId="164" fontId="2" fillId="0" borderId="0" xfId="1" applyFont="1" applyBorder="1" applyAlignment="1">
      <alignment horizontal="center"/>
    </xf>
    <xf numFmtId="164" fontId="2" fillId="0" borderId="0" xfId="1" applyFont="1" applyBorder="1"/>
    <xf numFmtId="9" fontId="2" fillId="0" borderId="0" xfId="1" applyNumberFormat="1" applyFont="1" applyBorder="1" applyAlignment="1">
      <alignment horizontal="center"/>
    </xf>
    <xf numFmtId="164" fontId="3" fillId="0" borderId="0" xfId="1" applyFont="1" applyBorder="1"/>
    <xf numFmtId="164" fontId="3" fillId="0" borderId="0" xfId="0" applyNumberFormat="1" applyFont="1" applyBorder="1"/>
    <xf numFmtId="0" fontId="7" fillId="0" borderId="0" xfId="0" applyFont="1" applyBorder="1"/>
    <xf numFmtId="0" fontId="2" fillId="0" borderId="2" xfId="0" applyFont="1" applyBorder="1" applyAlignment="1">
      <alignment horizontal="left" vertical="top" wrapText="1"/>
    </xf>
    <xf numFmtId="0" fontId="38" fillId="2" borderId="38" xfId="0" applyFont="1" applyFill="1" applyBorder="1" applyAlignment="1">
      <alignment vertical="top" wrapText="1"/>
    </xf>
    <xf numFmtId="0" fontId="38" fillId="2" borderId="41" xfId="0" applyFont="1" applyFill="1" applyBorder="1" applyAlignment="1">
      <alignment vertical="top" wrapText="1"/>
    </xf>
    <xf numFmtId="9" fontId="38" fillId="2" borderId="41" xfId="0" applyNumberFormat="1" applyFont="1" applyFill="1" applyBorder="1" applyAlignment="1">
      <alignment horizontal="right" vertical="top"/>
    </xf>
    <xf numFmtId="3" fontId="38" fillId="2" borderId="41" xfId="0" applyNumberFormat="1" applyFont="1" applyFill="1" applyBorder="1" applyAlignment="1">
      <alignment horizontal="right" vertical="top"/>
    </xf>
    <xf numFmtId="164" fontId="38" fillId="2" borderId="41" xfId="1" applyNumberFormat="1" applyFont="1" applyFill="1" applyBorder="1" applyAlignment="1" applyProtection="1">
      <alignment horizontal="right" vertical="top"/>
      <protection locked="0"/>
    </xf>
    <xf numFmtId="3" fontId="38" fillId="2" borderId="39" xfId="0" applyNumberFormat="1" applyFont="1" applyFill="1" applyBorder="1" applyAlignment="1">
      <alignment horizontal="center" vertical="top" wrapText="1"/>
    </xf>
    <xf numFmtId="0" fontId="37" fillId="2" borderId="41" xfId="0" applyFont="1" applyFill="1" applyBorder="1" applyAlignment="1">
      <alignment horizontal="left" vertical="top" wrapText="1"/>
    </xf>
    <xf numFmtId="0" fontId="37" fillId="2" borderId="41" xfId="0" applyFont="1" applyFill="1" applyBorder="1" applyAlignment="1">
      <alignment vertical="top" wrapText="1"/>
    </xf>
    <xf numFmtId="9" fontId="37" fillId="2" borderId="41" xfId="0" applyNumberFormat="1" applyFont="1" applyFill="1" applyBorder="1" applyAlignment="1">
      <alignment horizontal="right" vertical="top"/>
    </xf>
    <xf numFmtId="3" fontId="37" fillId="2" borderId="41" xfId="0" applyNumberFormat="1" applyFont="1" applyFill="1" applyBorder="1" applyAlignment="1">
      <alignment horizontal="right" vertical="top"/>
    </xf>
    <xf numFmtId="0" fontId="38" fillId="2" borderId="42" xfId="0" applyFont="1" applyFill="1" applyBorder="1" applyAlignment="1">
      <alignment horizontal="center" vertical="top"/>
    </xf>
    <xf numFmtId="3" fontId="38" fillId="2" borderId="40" xfId="0" applyNumberFormat="1" applyFont="1" applyFill="1" applyBorder="1" applyAlignment="1">
      <alignment horizontal="center" vertical="top" wrapText="1"/>
    </xf>
    <xf numFmtId="0" fontId="34" fillId="0" borderId="0" xfId="0" applyFont="1" applyAlignment="1">
      <alignment vertical="top" wrapText="1"/>
    </xf>
    <xf numFmtId="3" fontId="32" fillId="0" borderId="59" xfId="0" applyNumberFormat="1" applyFont="1" applyFill="1" applyBorder="1" applyAlignment="1">
      <alignment horizontal="center" vertical="top" wrapText="1"/>
    </xf>
    <xf numFmtId="0" fontId="7" fillId="0" borderId="2" xfId="0" applyFont="1" applyBorder="1" applyAlignment="1">
      <alignment horizontal="center" vertical="center"/>
    </xf>
    <xf numFmtId="0" fontId="3" fillId="0" borderId="0" xfId="0" applyFont="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0" xfId="0" applyFont="1" applyAlignment="1">
      <alignment horizontal="center"/>
    </xf>
    <xf numFmtId="0" fontId="25" fillId="0" borderId="0" xfId="0" applyFont="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1" fillId="0" borderId="0" xfId="0" applyFont="1" applyAlignment="1">
      <alignment horizont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13" fillId="0" borderId="0" xfId="0" applyFont="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13"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9" fillId="0" borderId="0" xfId="0" applyFont="1" applyAlignment="1">
      <alignment horizontal="center"/>
    </xf>
    <xf numFmtId="0" fontId="19" fillId="0" borderId="6" xfId="0" applyFont="1" applyBorder="1" applyAlignment="1">
      <alignment horizontal="center" vertical="center"/>
    </xf>
    <xf numFmtId="0" fontId="19" fillId="0" borderId="0" xfId="0" applyFont="1" applyBorder="1" applyAlignment="1">
      <alignment horizontal="center" vertical="center"/>
    </xf>
    <xf numFmtId="0" fontId="19" fillId="0" borderId="7" xfId="0" applyFont="1" applyBorder="1" applyAlignment="1">
      <alignment horizontal="center" vertical="center"/>
    </xf>
    <xf numFmtId="0" fontId="20" fillId="0" borderId="6"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11" fillId="0" borderId="3" xfId="0" applyFont="1" applyBorder="1" applyAlignment="1">
      <alignment horizontal="center"/>
    </xf>
    <xf numFmtId="0" fontId="10" fillId="0" borderId="3" xfId="0" applyFont="1" applyBorder="1" applyAlignment="1">
      <alignment horizontal="center"/>
    </xf>
    <xf numFmtId="0" fontId="10" fillId="0" borderId="10" xfId="0" applyFont="1" applyBorder="1" applyAlignment="1">
      <alignment horizontal="center"/>
    </xf>
    <xf numFmtId="0" fontId="10" fillId="0" borderId="12" xfId="0" applyFont="1" applyBorder="1" applyAlignment="1">
      <alignment horizontal="center"/>
    </xf>
    <xf numFmtId="0" fontId="28" fillId="0" borderId="0" xfId="0" applyFont="1" applyFill="1" applyAlignment="1">
      <alignment horizontal="center"/>
    </xf>
    <xf numFmtId="0" fontId="28" fillId="0" borderId="0" xfId="0" applyFont="1" applyFill="1" applyBorder="1" applyAlignment="1">
      <alignment horizontal="center"/>
    </xf>
    <xf numFmtId="0" fontId="31" fillId="3" borderId="25" xfId="0" applyFont="1" applyFill="1" applyBorder="1" applyAlignment="1">
      <alignment horizontal="center" vertical="center"/>
    </xf>
    <xf numFmtId="0" fontId="31" fillId="3" borderId="28" xfId="0" applyFont="1" applyFill="1" applyBorder="1" applyAlignment="1">
      <alignment horizontal="center" vertical="center"/>
    </xf>
    <xf numFmtId="0" fontId="32" fillId="3" borderId="26"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32" fillId="3" borderId="27" xfId="0" applyFont="1" applyFill="1" applyBorder="1" applyAlignment="1">
      <alignment horizontal="center" vertical="center"/>
    </xf>
    <xf numFmtId="0" fontId="32" fillId="3" borderId="29" xfId="0" applyFont="1" applyFill="1" applyBorder="1" applyAlignment="1">
      <alignment horizontal="center" vertical="center"/>
    </xf>
    <xf numFmtId="0" fontId="32" fillId="4" borderId="3" xfId="0" applyFont="1" applyFill="1" applyBorder="1" applyAlignment="1">
      <alignment horizontal="center" vertical="center" wrapText="1"/>
    </xf>
    <xf numFmtId="0" fontId="32" fillId="4" borderId="3" xfId="0" applyFont="1" applyFill="1" applyBorder="1" applyAlignment="1">
      <alignment horizontal="center" vertical="center"/>
    </xf>
    <xf numFmtId="164" fontId="32" fillId="0" borderId="41" xfId="1" applyFont="1" applyFill="1" applyBorder="1" applyAlignment="1">
      <alignment horizontal="right" vertical="top"/>
    </xf>
    <xf numFmtId="0" fontId="32" fillId="0" borderId="33" xfId="0" applyFont="1" applyFill="1" applyBorder="1" applyAlignment="1">
      <alignment horizontal="left" vertical="top" wrapText="1"/>
    </xf>
    <xf numFmtId="0" fontId="32" fillId="0" borderId="37" xfId="0" applyFont="1" applyFill="1" applyBorder="1" applyAlignment="1">
      <alignment horizontal="left" vertical="top" wrapText="1"/>
    </xf>
    <xf numFmtId="0" fontId="32" fillId="0" borderId="34" xfId="0" applyFont="1" applyFill="1" applyBorder="1" applyAlignment="1">
      <alignment horizontal="left" vertical="top" wrapText="1"/>
    </xf>
    <xf numFmtId="0" fontId="32" fillId="0" borderId="38" xfId="0" applyFont="1" applyFill="1" applyBorder="1" applyAlignment="1">
      <alignment horizontal="left" vertical="top" wrapText="1"/>
    </xf>
    <xf numFmtId="0" fontId="32" fillId="0" borderId="41" xfId="0" applyFont="1" applyFill="1" applyBorder="1" applyAlignment="1">
      <alignment horizontal="left" vertical="top" wrapText="1"/>
    </xf>
    <xf numFmtId="9" fontId="32" fillId="0" borderId="41" xfId="0" applyNumberFormat="1" applyFont="1" applyFill="1" applyBorder="1" applyAlignment="1">
      <alignment horizontal="right" vertical="top"/>
    </xf>
    <xf numFmtId="0" fontId="32" fillId="0" borderId="41" xfId="0" applyFont="1" applyFill="1" applyBorder="1" applyAlignment="1">
      <alignment horizontal="right" vertical="top"/>
    </xf>
    <xf numFmtId="0" fontId="32" fillId="0" borderId="46" xfId="0" applyFont="1" applyFill="1" applyBorder="1" applyAlignment="1">
      <alignment horizontal="left" vertical="top" wrapText="1"/>
    </xf>
    <xf numFmtId="0" fontId="32" fillId="0" borderId="38" xfId="0" applyFont="1" applyFill="1" applyBorder="1" applyAlignment="1">
      <alignment horizontal="center" vertical="top"/>
    </xf>
    <xf numFmtId="0" fontId="32" fillId="0" borderId="46" xfId="0" applyFont="1" applyFill="1" applyBorder="1" applyAlignment="1">
      <alignment horizontal="center" vertical="top"/>
    </xf>
    <xf numFmtId="3" fontId="32" fillId="0" borderId="41" xfId="0" applyNumberFormat="1" applyFont="1" applyFill="1" applyBorder="1" applyAlignment="1">
      <alignment horizontal="right" vertical="top"/>
    </xf>
    <xf numFmtId="0" fontId="34" fillId="0" borderId="41" xfId="0" applyFont="1" applyFill="1" applyBorder="1" applyAlignment="1">
      <alignment horizontal="center" vertical="top"/>
    </xf>
    <xf numFmtId="0" fontId="32" fillId="0" borderId="50" xfId="0" applyFont="1" applyFill="1" applyBorder="1" applyAlignment="1">
      <alignment horizontal="left" vertical="top" wrapText="1"/>
    </xf>
    <xf numFmtId="0" fontId="34" fillId="0" borderId="50" xfId="0" applyFont="1" applyBorder="1"/>
    <xf numFmtId="0" fontId="32" fillId="0" borderId="51" xfId="0" applyFont="1" applyBorder="1" applyAlignment="1">
      <alignment horizontal="left" vertical="top" wrapText="1"/>
    </xf>
    <xf numFmtId="0" fontId="32" fillId="0" borderId="52" xfId="0" applyFont="1" applyBorder="1" applyAlignment="1">
      <alignment horizontal="left" vertical="top" wrapText="1"/>
    </xf>
    <xf numFmtId="0" fontId="32" fillId="0" borderId="48" xfId="0" applyFont="1" applyBorder="1" applyAlignment="1">
      <alignment horizontal="left" vertical="top" wrapText="1"/>
    </xf>
    <xf numFmtId="0" fontId="32" fillId="0" borderId="41" xfId="0" applyFont="1" applyFill="1" applyBorder="1" applyAlignment="1">
      <alignment vertical="top" wrapText="1"/>
    </xf>
    <xf numFmtId="0" fontId="34" fillId="0" borderId="41" xfId="0" applyFont="1" applyFill="1" applyBorder="1" applyAlignment="1">
      <alignment vertical="top" wrapText="1"/>
    </xf>
    <xf numFmtId="0" fontId="43" fillId="0" borderId="0" xfId="0" applyFont="1" applyFill="1" applyAlignment="1">
      <alignment horizontal="center" wrapText="1"/>
    </xf>
    <xf numFmtId="0" fontId="40" fillId="0" borderId="0" xfId="0" applyFont="1" applyFill="1" applyAlignment="1">
      <alignment horizontal="center" wrapText="1"/>
    </xf>
    <xf numFmtId="0" fontId="41" fillId="0" borderId="0" xfId="0" applyFont="1" applyFill="1" applyAlignment="1">
      <alignment horizontal="left" wrapText="1"/>
    </xf>
    <xf numFmtId="0" fontId="42" fillId="0" borderId="0" xfId="0" applyFont="1" applyFill="1" applyAlignment="1">
      <alignment horizontal="center" wrapText="1"/>
    </xf>
    <xf numFmtId="0" fontId="34" fillId="0" borderId="43" xfId="0" applyFont="1" applyFill="1" applyBorder="1" applyAlignment="1">
      <alignment horizontal="center" vertical="top" wrapText="1"/>
    </xf>
    <xf numFmtId="3" fontId="32" fillId="0" borderId="61" xfId="0" applyNumberFormat="1" applyFont="1" applyFill="1" applyBorder="1" applyAlignment="1">
      <alignment horizontal="center" vertical="top" wrapText="1"/>
    </xf>
    <xf numFmtId="3" fontId="32" fillId="0" borderId="60" xfId="0" applyNumberFormat="1" applyFont="1" applyFill="1" applyBorder="1" applyAlignment="1">
      <alignment horizontal="center" vertical="top" wrapText="1"/>
    </xf>
  </cellXfs>
  <cellStyles count="6">
    <cellStyle name="Comma [0]" xfId="1" builtinId="6"/>
    <cellStyle name="Comma [0] 2" xfId="3"/>
    <cellStyle name="Normal" xfId="0" builtinId="0"/>
    <cellStyle name="Normal 2" xfId="2"/>
    <cellStyle name="Normal 2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view="pageBreakPreview" zoomScaleNormal="70" zoomScaleSheetLayoutView="100" workbookViewId="0">
      <selection activeCell="H21" sqref="H21"/>
    </sheetView>
  </sheetViews>
  <sheetFormatPr defaultRowHeight="15" x14ac:dyDescent="0.25"/>
  <cols>
    <col min="1" max="1" width="3.42578125" bestFit="1" customWidth="1"/>
    <col min="2" max="2" width="42.5703125" customWidth="1"/>
    <col min="3" max="3" width="7" customWidth="1"/>
    <col min="4" max="4" width="7.42578125" customWidth="1"/>
    <col min="5" max="5" width="9.28515625" customWidth="1"/>
    <col min="6" max="23" width="7.5703125" customWidth="1"/>
    <col min="24" max="24" width="3.7109375" customWidth="1"/>
    <col min="25" max="25" width="2.140625" customWidth="1"/>
  </cols>
  <sheetData>
    <row r="1" spans="1:23" x14ac:dyDescent="0.25">
      <c r="A1" s="7"/>
      <c r="B1" s="7"/>
      <c r="C1" s="7"/>
      <c r="D1" s="7"/>
      <c r="E1" s="7"/>
      <c r="F1" s="7"/>
      <c r="G1" s="7"/>
      <c r="H1" s="7"/>
      <c r="I1" s="7"/>
      <c r="J1" s="7"/>
      <c r="K1" s="7"/>
      <c r="L1" s="7"/>
      <c r="M1" s="7"/>
      <c r="N1" s="7"/>
      <c r="O1" s="7"/>
      <c r="P1" s="7"/>
      <c r="Q1" s="7"/>
      <c r="R1" s="7"/>
      <c r="S1" s="7"/>
      <c r="T1" s="7"/>
      <c r="U1" s="7"/>
      <c r="V1" s="7"/>
      <c r="W1" s="7"/>
    </row>
    <row r="2" spans="1:23" x14ac:dyDescent="0.25">
      <c r="A2" s="356" t="s">
        <v>331</v>
      </c>
      <c r="B2" s="356"/>
      <c r="C2" s="356"/>
      <c r="D2" s="356"/>
      <c r="E2" s="356"/>
      <c r="F2" s="356"/>
      <c r="G2" s="356"/>
      <c r="H2" s="356"/>
      <c r="I2" s="356"/>
      <c r="J2" s="356"/>
      <c r="K2" s="356"/>
      <c r="L2" s="356"/>
      <c r="M2" s="356"/>
      <c r="N2" s="356"/>
      <c r="O2" s="356"/>
      <c r="P2" s="356"/>
      <c r="Q2" s="356"/>
      <c r="R2" s="356"/>
      <c r="S2" s="356"/>
      <c r="T2" s="356"/>
      <c r="U2" s="356"/>
      <c r="V2" s="356"/>
      <c r="W2" s="356"/>
    </row>
    <row r="3" spans="1:23" x14ac:dyDescent="0.25">
      <c r="A3" s="356" t="s">
        <v>337</v>
      </c>
      <c r="B3" s="356"/>
      <c r="C3" s="356"/>
      <c r="D3" s="356"/>
      <c r="E3" s="356"/>
      <c r="F3" s="356"/>
      <c r="G3" s="356"/>
      <c r="H3" s="356"/>
      <c r="I3" s="356"/>
      <c r="J3" s="356"/>
      <c r="K3" s="356"/>
      <c r="L3" s="356"/>
      <c r="M3" s="356"/>
      <c r="N3" s="356"/>
      <c r="O3" s="356"/>
      <c r="P3" s="356"/>
      <c r="Q3" s="356"/>
      <c r="R3" s="356"/>
      <c r="S3" s="356"/>
      <c r="T3" s="356"/>
      <c r="U3" s="356"/>
      <c r="V3" s="356"/>
      <c r="W3" s="356"/>
    </row>
    <row r="4" spans="1:23" x14ac:dyDescent="0.25">
      <c r="A4" s="7"/>
      <c r="B4" s="7"/>
      <c r="C4" s="7"/>
      <c r="D4" s="7"/>
      <c r="E4" s="7"/>
      <c r="F4" s="7"/>
      <c r="G4" s="7"/>
      <c r="H4" s="7"/>
      <c r="I4" s="7"/>
      <c r="J4" s="7"/>
      <c r="K4" s="7"/>
      <c r="L4" s="7"/>
      <c r="M4" s="7"/>
      <c r="N4" s="7"/>
      <c r="O4" s="7"/>
      <c r="P4" s="7"/>
      <c r="Q4" s="7"/>
      <c r="R4" s="7"/>
      <c r="S4" s="7"/>
      <c r="T4" s="7"/>
      <c r="U4" s="7"/>
      <c r="V4" s="7"/>
      <c r="W4" s="7"/>
    </row>
    <row r="5" spans="1:23" x14ac:dyDescent="0.25">
      <c r="A5" s="7"/>
      <c r="B5" s="7"/>
      <c r="C5" s="7"/>
      <c r="D5" s="7"/>
      <c r="E5" s="7"/>
      <c r="F5" s="7"/>
      <c r="G5" s="7"/>
      <c r="H5" s="7"/>
      <c r="I5" s="7"/>
      <c r="J5" s="7"/>
      <c r="K5" s="7"/>
      <c r="L5" s="7"/>
      <c r="M5" s="7"/>
      <c r="N5" s="7"/>
      <c r="O5" s="7"/>
      <c r="P5" s="7"/>
      <c r="Q5" s="7"/>
      <c r="R5" s="7"/>
      <c r="S5" s="7"/>
      <c r="T5" s="7"/>
      <c r="U5" s="7"/>
      <c r="V5" s="7"/>
      <c r="W5" s="7"/>
    </row>
    <row r="6" spans="1:23" x14ac:dyDescent="0.25">
      <c r="A6" s="12"/>
      <c r="B6" s="360" t="s">
        <v>338</v>
      </c>
      <c r="C6" s="12"/>
      <c r="D6" s="12"/>
      <c r="E6" s="12"/>
      <c r="F6" s="13"/>
      <c r="G6" s="14"/>
      <c r="H6" s="14"/>
      <c r="I6" s="14"/>
      <c r="J6" s="14"/>
      <c r="K6" s="15"/>
      <c r="L6" s="13"/>
      <c r="M6" s="14"/>
      <c r="N6" s="14"/>
      <c r="O6" s="14"/>
      <c r="P6" s="14"/>
      <c r="Q6" s="15"/>
      <c r="R6" s="13"/>
      <c r="S6" s="14"/>
      <c r="T6" s="14"/>
      <c r="U6" s="14"/>
      <c r="V6" s="14"/>
      <c r="W6" s="15"/>
    </row>
    <row r="7" spans="1:23" ht="15.75" x14ac:dyDescent="0.3">
      <c r="A7" s="355" t="s">
        <v>131</v>
      </c>
      <c r="B7" s="361"/>
      <c r="C7" s="27" t="s">
        <v>0</v>
      </c>
      <c r="D7" s="27" t="s">
        <v>0</v>
      </c>
      <c r="E7" s="27" t="s">
        <v>0</v>
      </c>
      <c r="F7" s="357" t="s">
        <v>332</v>
      </c>
      <c r="G7" s="358"/>
      <c r="H7" s="358"/>
      <c r="I7" s="358"/>
      <c r="J7" s="358"/>
      <c r="K7" s="359"/>
      <c r="L7" s="357" t="s">
        <v>333</v>
      </c>
      <c r="M7" s="358"/>
      <c r="N7" s="358"/>
      <c r="O7" s="358"/>
      <c r="P7" s="358"/>
      <c r="Q7" s="359"/>
      <c r="R7" s="357" t="s">
        <v>334</v>
      </c>
      <c r="S7" s="358"/>
      <c r="T7" s="358"/>
      <c r="U7" s="358"/>
      <c r="V7" s="358"/>
      <c r="W7" s="359"/>
    </row>
    <row r="8" spans="1:23" x14ac:dyDescent="0.25">
      <c r="A8" s="355"/>
      <c r="B8" s="361"/>
      <c r="C8" s="27" t="s">
        <v>128</v>
      </c>
      <c r="D8" s="27" t="s">
        <v>129</v>
      </c>
      <c r="E8" s="27" t="s">
        <v>6</v>
      </c>
      <c r="F8" s="17"/>
      <c r="G8" s="18"/>
      <c r="H8" s="18"/>
      <c r="I8" s="18"/>
      <c r="J8" s="18"/>
      <c r="K8" s="19"/>
      <c r="L8" s="17"/>
      <c r="M8" s="18"/>
      <c r="N8" s="18"/>
      <c r="O8" s="18"/>
      <c r="P8" s="18"/>
      <c r="Q8" s="19"/>
      <c r="R8" s="17"/>
      <c r="S8" s="18"/>
      <c r="T8" s="18"/>
      <c r="U8" s="18"/>
      <c r="V8" s="18"/>
      <c r="W8" s="19"/>
    </row>
    <row r="9" spans="1:23" ht="15.75" x14ac:dyDescent="0.3">
      <c r="A9" s="29"/>
      <c r="B9" s="362"/>
      <c r="C9" s="27"/>
      <c r="D9" s="27"/>
      <c r="E9" s="27" t="s">
        <v>130</v>
      </c>
      <c r="F9" s="43">
        <v>2011</v>
      </c>
      <c r="G9" s="43">
        <v>2012</v>
      </c>
      <c r="H9" s="43">
        <v>2013</v>
      </c>
      <c r="I9" s="43">
        <v>2014</v>
      </c>
      <c r="J9" s="43">
        <v>2015</v>
      </c>
      <c r="K9" s="43">
        <v>2016</v>
      </c>
      <c r="L9" s="43">
        <v>2011</v>
      </c>
      <c r="M9" s="43">
        <v>2012</v>
      </c>
      <c r="N9" s="43">
        <v>2013</v>
      </c>
      <c r="O9" s="43">
        <v>2014</v>
      </c>
      <c r="P9" s="43">
        <v>2015</v>
      </c>
      <c r="Q9" s="43">
        <v>2016</v>
      </c>
      <c r="R9" s="43">
        <v>2011</v>
      </c>
      <c r="S9" s="43">
        <v>2012</v>
      </c>
      <c r="T9" s="43">
        <v>2013</v>
      </c>
      <c r="U9" s="43">
        <v>2014</v>
      </c>
      <c r="V9" s="43">
        <v>2015</v>
      </c>
      <c r="W9" s="43">
        <v>2016</v>
      </c>
    </row>
    <row r="10" spans="1:23" ht="15.75" x14ac:dyDescent="0.3">
      <c r="A10" s="30">
        <v>1</v>
      </c>
      <c r="B10" s="30">
        <v>2</v>
      </c>
      <c r="C10" s="43">
        <v>3</v>
      </c>
      <c r="D10" s="43">
        <v>4</v>
      </c>
      <c r="E10" s="43">
        <v>5</v>
      </c>
      <c r="F10" s="43">
        <v>6</v>
      </c>
      <c r="G10" s="43">
        <v>7</v>
      </c>
      <c r="H10" s="43">
        <v>8</v>
      </c>
      <c r="I10" s="43">
        <v>9</v>
      </c>
      <c r="J10" s="43">
        <v>10</v>
      </c>
      <c r="K10" s="43">
        <v>11</v>
      </c>
      <c r="L10" s="43">
        <v>12</v>
      </c>
      <c r="M10" s="43">
        <v>13</v>
      </c>
      <c r="N10" s="43">
        <v>14</v>
      </c>
      <c r="O10" s="43">
        <v>15</v>
      </c>
      <c r="P10" s="43">
        <v>16</v>
      </c>
      <c r="Q10" s="43">
        <v>17</v>
      </c>
      <c r="R10" s="43">
        <v>18</v>
      </c>
      <c r="S10" s="43">
        <v>19</v>
      </c>
      <c r="T10" s="43">
        <v>20</v>
      </c>
      <c r="U10" s="43">
        <v>21</v>
      </c>
      <c r="V10" s="43">
        <v>22</v>
      </c>
      <c r="W10" s="43">
        <v>23</v>
      </c>
    </row>
    <row r="11" spans="1:23" ht="15.75" x14ac:dyDescent="0.3">
      <c r="A11" s="29"/>
      <c r="B11" s="29"/>
      <c r="C11" s="16"/>
      <c r="D11" s="16"/>
      <c r="E11" s="16"/>
      <c r="F11" s="16"/>
      <c r="G11" s="16"/>
      <c r="H11" s="16"/>
      <c r="I11" s="16"/>
      <c r="J11" s="16"/>
      <c r="K11" s="16"/>
      <c r="L11" s="16"/>
      <c r="M11" s="16"/>
      <c r="N11" s="16"/>
      <c r="O11" s="16"/>
      <c r="P11" s="16"/>
      <c r="Q11" s="16"/>
      <c r="R11" s="16"/>
      <c r="S11" s="16"/>
      <c r="T11" s="16"/>
      <c r="U11" s="16"/>
      <c r="V11" s="16"/>
      <c r="W11" s="16"/>
    </row>
    <row r="12" spans="1:23" ht="15.75" x14ac:dyDescent="0.3">
      <c r="A12" s="29">
        <v>1</v>
      </c>
      <c r="B12" s="31" t="s">
        <v>335</v>
      </c>
      <c r="C12" s="16"/>
      <c r="D12" s="27"/>
      <c r="E12" s="116">
        <v>1</v>
      </c>
      <c r="F12" s="28">
        <v>1</v>
      </c>
      <c r="G12" s="28">
        <v>1</v>
      </c>
      <c r="H12" s="28">
        <v>1</v>
      </c>
      <c r="I12" s="28">
        <v>1</v>
      </c>
      <c r="J12" s="28">
        <v>1</v>
      </c>
      <c r="K12" s="28">
        <v>1</v>
      </c>
      <c r="L12" s="28">
        <v>1</v>
      </c>
      <c r="M12" s="28">
        <v>1</v>
      </c>
      <c r="N12" s="28">
        <v>1</v>
      </c>
      <c r="O12" s="28">
        <v>1</v>
      </c>
      <c r="P12" s="28">
        <v>1</v>
      </c>
      <c r="Q12" s="28">
        <v>1</v>
      </c>
      <c r="R12" s="28">
        <v>1</v>
      </c>
      <c r="S12" s="28">
        <v>1</v>
      </c>
      <c r="T12" s="28">
        <v>1</v>
      </c>
      <c r="U12" s="28">
        <v>1</v>
      </c>
      <c r="V12" s="28">
        <v>1</v>
      </c>
      <c r="W12" s="28">
        <v>1</v>
      </c>
    </row>
    <row r="13" spans="1:23" ht="15.75" x14ac:dyDescent="0.3">
      <c r="A13" s="29">
        <v>2</v>
      </c>
      <c r="B13" s="31" t="s">
        <v>336</v>
      </c>
      <c r="C13" s="16"/>
      <c r="D13" s="27"/>
      <c r="E13" s="116">
        <v>1</v>
      </c>
      <c r="F13" s="28">
        <v>1</v>
      </c>
      <c r="G13" s="28">
        <v>1</v>
      </c>
      <c r="H13" s="28">
        <v>1</v>
      </c>
      <c r="I13" s="28">
        <v>1</v>
      </c>
      <c r="J13" s="28">
        <v>1</v>
      </c>
      <c r="K13" s="28">
        <v>1</v>
      </c>
      <c r="L13" s="28">
        <v>1</v>
      </c>
      <c r="M13" s="28">
        <v>1</v>
      </c>
      <c r="N13" s="28">
        <v>1</v>
      </c>
      <c r="O13" s="28">
        <v>1</v>
      </c>
      <c r="P13" s="28">
        <v>1</v>
      </c>
      <c r="Q13" s="28">
        <v>1</v>
      </c>
      <c r="R13" s="28">
        <v>1</v>
      </c>
      <c r="S13" s="28">
        <v>1</v>
      </c>
      <c r="T13" s="28">
        <v>1</v>
      </c>
      <c r="U13" s="28">
        <v>1</v>
      </c>
      <c r="V13" s="28">
        <v>1</v>
      </c>
      <c r="W13" s="28">
        <v>1</v>
      </c>
    </row>
    <row r="14" spans="1:23" ht="15.75" x14ac:dyDescent="0.3">
      <c r="A14" s="32"/>
      <c r="B14" s="33" t="s">
        <v>326</v>
      </c>
      <c r="C14" s="20"/>
      <c r="D14" s="20"/>
      <c r="E14" s="20"/>
      <c r="F14" s="20"/>
      <c r="G14" s="20"/>
      <c r="H14" s="20"/>
      <c r="I14" s="20"/>
      <c r="J14" s="20"/>
      <c r="K14" s="20"/>
      <c r="L14" s="20"/>
      <c r="M14" s="20"/>
      <c r="N14" s="20"/>
      <c r="O14" s="20"/>
      <c r="P14" s="20"/>
      <c r="Q14" s="20"/>
      <c r="R14" s="20"/>
      <c r="S14" s="20"/>
      <c r="T14" s="20"/>
      <c r="U14" s="20"/>
      <c r="V14" s="20"/>
      <c r="W14" s="20"/>
    </row>
    <row r="15" spans="1:23" ht="15.75" x14ac:dyDescent="0.3">
      <c r="A15" s="117"/>
      <c r="B15" s="117"/>
      <c r="C15" s="7"/>
      <c r="D15" s="7"/>
      <c r="E15" s="7"/>
      <c r="F15" s="7"/>
      <c r="G15" s="7"/>
      <c r="H15" s="7"/>
      <c r="I15" s="7"/>
      <c r="J15" s="7"/>
      <c r="K15" s="7"/>
      <c r="L15" s="7"/>
      <c r="M15" s="7"/>
      <c r="N15" s="7"/>
      <c r="O15" s="7"/>
      <c r="P15" s="7"/>
      <c r="Q15" s="7"/>
      <c r="R15" s="7"/>
      <c r="S15" s="7"/>
      <c r="T15" s="7"/>
      <c r="U15" s="7"/>
      <c r="V15" s="7"/>
      <c r="W15" s="7"/>
    </row>
    <row r="16" spans="1:23" ht="15.75" x14ac:dyDescent="0.3">
      <c r="A16" s="117"/>
      <c r="B16" s="117"/>
      <c r="C16" s="7"/>
      <c r="D16" s="7"/>
      <c r="E16" s="7"/>
      <c r="F16" s="7"/>
      <c r="G16" s="7"/>
      <c r="H16" s="7"/>
      <c r="I16" s="7"/>
      <c r="J16" s="7"/>
      <c r="K16" s="7"/>
      <c r="L16" s="7"/>
      <c r="M16" s="7"/>
      <c r="N16" s="7"/>
      <c r="O16" s="7"/>
      <c r="P16" s="7"/>
      <c r="Q16" s="7"/>
      <c r="R16" s="7"/>
      <c r="S16" s="7"/>
      <c r="T16" s="7"/>
      <c r="U16" s="7"/>
      <c r="V16" s="7"/>
      <c r="W16" s="7"/>
    </row>
    <row r="17" spans="1:23" ht="15.75" x14ac:dyDescent="0.3">
      <c r="A17" s="117"/>
      <c r="B17" s="117"/>
      <c r="C17" s="7"/>
      <c r="D17" s="7"/>
      <c r="E17" s="7"/>
      <c r="F17" s="7"/>
      <c r="G17" s="7"/>
      <c r="H17" s="7"/>
      <c r="I17" s="7"/>
      <c r="J17" s="7"/>
      <c r="K17" s="7"/>
      <c r="L17" s="7"/>
      <c r="M17" s="7"/>
      <c r="N17" s="7"/>
      <c r="O17" s="7"/>
      <c r="P17" s="7"/>
      <c r="Q17" s="7"/>
      <c r="R17" s="7"/>
      <c r="S17" s="7"/>
      <c r="T17" s="7"/>
      <c r="U17" s="7"/>
      <c r="V17" s="7"/>
      <c r="W17" s="7"/>
    </row>
    <row r="18" spans="1:23" ht="15.75" x14ac:dyDescent="0.3">
      <c r="A18" s="117"/>
      <c r="B18" s="117"/>
      <c r="C18" s="7"/>
      <c r="D18" s="7"/>
      <c r="E18" s="7"/>
      <c r="F18" s="7"/>
      <c r="G18" s="7"/>
      <c r="H18" s="7"/>
      <c r="I18" s="7"/>
      <c r="J18" s="7"/>
      <c r="K18" s="7"/>
      <c r="L18" s="7"/>
      <c r="M18" s="7"/>
      <c r="N18" s="7"/>
      <c r="O18" s="7"/>
      <c r="P18" s="7"/>
      <c r="Q18" s="7"/>
      <c r="R18" s="7"/>
      <c r="S18" s="7"/>
      <c r="T18" s="7"/>
      <c r="U18" s="7"/>
      <c r="V18" s="7"/>
      <c r="W18" s="7"/>
    </row>
    <row r="19" spans="1:23" x14ac:dyDescent="0.25">
      <c r="A19" s="7"/>
      <c r="B19" s="7"/>
      <c r="C19" s="7"/>
      <c r="D19" s="7"/>
      <c r="E19" s="7"/>
      <c r="F19" s="7"/>
      <c r="G19" s="7"/>
      <c r="H19" s="7"/>
      <c r="I19" s="7"/>
      <c r="J19" s="7"/>
      <c r="K19" s="7"/>
      <c r="L19" s="7"/>
      <c r="M19" s="7"/>
      <c r="N19" s="7"/>
      <c r="O19" s="7"/>
      <c r="P19" s="7"/>
      <c r="Q19" s="7"/>
      <c r="R19" s="7"/>
      <c r="S19" s="7"/>
      <c r="T19" s="7"/>
      <c r="U19" s="7"/>
      <c r="V19" s="7"/>
      <c r="W19" s="7"/>
    </row>
    <row r="20" spans="1:23" x14ac:dyDescent="0.25">
      <c r="A20" s="7"/>
      <c r="B20" s="7"/>
      <c r="C20" s="7"/>
      <c r="D20" s="7"/>
      <c r="E20" s="7"/>
      <c r="F20" s="7"/>
      <c r="G20" s="7"/>
      <c r="H20" s="7"/>
      <c r="I20" s="7"/>
      <c r="J20" s="7"/>
      <c r="K20" s="7"/>
      <c r="L20" s="7"/>
      <c r="M20" s="7"/>
      <c r="N20" s="7"/>
      <c r="O20" s="7"/>
      <c r="P20" s="7"/>
      <c r="Q20" s="7"/>
      <c r="R20" s="7"/>
      <c r="S20" s="7"/>
      <c r="T20" s="7"/>
      <c r="U20" s="7"/>
      <c r="V20" s="7"/>
      <c r="W20" s="7"/>
    </row>
    <row r="21" spans="1:23" x14ac:dyDescent="0.25">
      <c r="A21" s="7"/>
      <c r="B21" s="7"/>
      <c r="C21" s="7"/>
      <c r="D21" s="7"/>
      <c r="E21" s="7"/>
      <c r="F21" s="7"/>
      <c r="G21" s="7"/>
      <c r="H21" s="7"/>
      <c r="I21" s="7"/>
      <c r="J21" s="7"/>
      <c r="K21" s="7"/>
      <c r="L21" s="7"/>
      <c r="M21" s="7"/>
      <c r="N21" s="7"/>
      <c r="O21" s="7"/>
      <c r="P21" s="7"/>
      <c r="Q21" s="7"/>
      <c r="R21" s="7"/>
      <c r="S21" s="7"/>
      <c r="T21" s="7"/>
      <c r="U21" s="7"/>
      <c r="V21" s="7"/>
      <c r="W21" s="7"/>
    </row>
  </sheetData>
  <mergeCells count="7">
    <mergeCell ref="A7:A8"/>
    <mergeCell ref="A2:W2"/>
    <mergeCell ref="A3:W3"/>
    <mergeCell ref="F7:K7"/>
    <mergeCell ref="L7:Q7"/>
    <mergeCell ref="R7:W7"/>
    <mergeCell ref="B6:B9"/>
  </mergeCells>
  <printOptions horizontalCentered="1"/>
  <pageMargins left="1" right="0.75" top="1" bottom="0.75" header="0.75" footer="0.75"/>
  <pageSetup paperSize="5"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S31"/>
  <sheetViews>
    <sheetView view="pageBreakPreview" topLeftCell="G1" zoomScale="85" zoomScaleNormal="85" zoomScaleSheetLayoutView="85" workbookViewId="0">
      <selection activeCell="Q14" sqref="Q14"/>
    </sheetView>
  </sheetViews>
  <sheetFormatPr defaultRowHeight="14.45" customHeight="1" x14ac:dyDescent="0.25"/>
  <cols>
    <col min="1" max="1" width="0.42578125" customWidth="1"/>
    <col min="2" max="2" width="16.28515625" customWidth="1"/>
    <col min="3" max="3" width="14.28515625" customWidth="1"/>
    <col min="4" max="4" width="15.140625" customWidth="1"/>
    <col min="5" max="5" width="15.85546875" customWidth="1"/>
    <col min="6" max="6" width="16.140625" customWidth="1"/>
    <col min="7" max="7" width="16.42578125" customWidth="1"/>
    <col min="8" max="8" width="14.5703125" customWidth="1"/>
    <col min="9" max="9" width="14.28515625" customWidth="1"/>
    <col min="10" max="10" width="15.140625" customWidth="1"/>
    <col min="11" max="11" width="17" customWidth="1"/>
    <col min="12" max="12" width="16.140625" customWidth="1"/>
    <col min="13" max="17" width="10.140625" customWidth="1"/>
    <col min="18" max="19" width="16.5703125" customWidth="1"/>
    <col min="20" max="20" width="2.7109375" customWidth="1"/>
  </cols>
  <sheetData>
    <row r="4" spans="2:19" ht="14.45" customHeight="1" x14ac:dyDescent="0.25">
      <c r="B4" s="356" t="s">
        <v>329</v>
      </c>
      <c r="C4" s="356"/>
      <c r="D4" s="356"/>
      <c r="E4" s="356"/>
      <c r="F4" s="356"/>
      <c r="G4" s="356"/>
      <c r="H4" s="356"/>
      <c r="I4" s="356"/>
      <c r="J4" s="356"/>
      <c r="K4" s="356"/>
      <c r="L4" s="356"/>
      <c r="M4" s="356"/>
      <c r="N4" s="356"/>
      <c r="O4" s="356"/>
      <c r="P4" s="356"/>
      <c r="Q4" s="356"/>
      <c r="R4" s="356"/>
      <c r="S4" s="356"/>
    </row>
    <row r="5" spans="2:19" ht="14.45" customHeight="1" x14ac:dyDescent="0.25">
      <c r="B5" s="356" t="s">
        <v>176</v>
      </c>
      <c r="C5" s="356"/>
      <c r="D5" s="356"/>
      <c r="E5" s="356"/>
      <c r="F5" s="356"/>
      <c r="G5" s="356"/>
      <c r="H5" s="356"/>
      <c r="I5" s="356"/>
      <c r="J5" s="356"/>
      <c r="K5" s="356"/>
      <c r="L5" s="356"/>
      <c r="M5" s="356"/>
      <c r="N5" s="356"/>
      <c r="O5" s="356"/>
      <c r="P5" s="356"/>
      <c r="Q5" s="356"/>
      <c r="R5" s="356"/>
      <c r="S5" s="356"/>
    </row>
    <row r="6" spans="2:19" ht="14.45" customHeight="1" x14ac:dyDescent="0.25">
      <c r="B6" s="356" t="s">
        <v>154</v>
      </c>
      <c r="C6" s="356"/>
      <c r="D6" s="356"/>
      <c r="E6" s="356"/>
      <c r="F6" s="356"/>
      <c r="G6" s="356"/>
      <c r="H6" s="356"/>
      <c r="I6" s="356"/>
      <c r="J6" s="356"/>
      <c r="K6" s="356"/>
      <c r="L6" s="356"/>
      <c r="M6" s="356"/>
      <c r="N6" s="356"/>
      <c r="O6" s="356"/>
      <c r="P6" s="356"/>
      <c r="Q6" s="356"/>
      <c r="R6" s="356"/>
      <c r="S6" s="356"/>
    </row>
    <row r="7" spans="2:19" ht="14.45" customHeight="1" x14ac:dyDescent="0.25">
      <c r="B7" s="23"/>
      <c r="C7" s="23"/>
      <c r="D7" s="23"/>
      <c r="E7" s="23"/>
      <c r="F7" s="23"/>
      <c r="G7" s="23"/>
      <c r="H7" s="23"/>
      <c r="I7" s="23"/>
      <c r="J7" s="23"/>
      <c r="K7" s="23"/>
      <c r="L7" s="23"/>
      <c r="M7" s="23"/>
      <c r="N7" s="23"/>
      <c r="O7" s="23"/>
      <c r="P7" s="23"/>
      <c r="Q7" s="23"/>
      <c r="R7" s="23"/>
      <c r="S7" s="23"/>
    </row>
    <row r="8" spans="2:19" ht="14.45" customHeight="1" x14ac:dyDescent="0.25">
      <c r="B8" s="7"/>
      <c r="C8" s="7"/>
      <c r="D8" s="7"/>
      <c r="E8" s="7"/>
      <c r="F8" s="7"/>
      <c r="G8" s="7"/>
      <c r="H8" s="7"/>
      <c r="I8" s="7"/>
      <c r="J8" s="7"/>
      <c r="K8" s="7"/>
      <c r="L8" s="7"/>
      <c r="M8" s="7"/>
      <c r="N8" s="7"/>
      <c r="O8" s="7"/>
      <c r="P8" s="7"/>
      <c r="Q8" s="7"/>
    </row>
    <row r="9" spans="2:19" ht="14.45" customHeight="1" x14ac:dyDescent="0.25">
      <c r="B9" s="366" t="s">
        <v>177</v>
      </c>
      <c r="C9" s="13"/>
      <c r="D9" s="14"/>
      <c r="E9" s="14"/>
      <c r="F9" s="14"/>
      <c r="G9" s="15"/>
      <c r="H9" s="13"/>
      <c r="I9" s="14"/>
      <c r="J9" s="14"/>
      <c r="K9" s="14"/>
      <c r="L9" s="15"/>
      <c r="M9" s="13"/>
      <c r="N9" s="14"/>
      <c r="O9" s="14"/>
      <c r="P9" s="14"/>
      <c r="Q9" s="15"/>
      <c r="R9" s="8"/>
      <c r="S9" s="9"/>
    </row>
    <row r="10" spans="2:19" ht="14.45" customHeight="1" x14ac:dyDescent="0.25">
      <c r="B10" s="367"/>
      <c r="C10" s="363" t="s">
        <v>174</v>
      </c>
      <c r="D10" s="365"/>
      <c r="E10" s="365"/>
      <c r="F10" s="365"/>
      <c r="G10" s="364"/>
      <c r="H10" s="363" t="s">
        <v>327</v>
      </c>
      <c r="I10" s="365"/>
      <c r="J10" s="365"/>
      <c r="K10" s="365"/>
      <c r="L10" s="364"/>
      <c r="M10" s="363" t="s">
        <v>328</v>
      </c>
      <c r="N10" s="365"/>
      <c r="O10" s="365"/>
      <c r="P10" s="365"/>
      <c r="Q10" s="364"/>
      <c r="R10" s="363" t="s">
        <v>134</v>
      </c>
      <c r="S10" s="364"/>
    </row>
    <row r="11" spans="2:19" ht="14.45" customHeight="1" x14ac:dyDescent="0.25">
      <c r="B11" s="367"/>
      <c r="C11" s="17"/>
      <c r="D11" s="18"/>
      <c r="E11" s="18"/>
      <c r="F11" s="18"/>
      <c r="G11" s="19"/>
      <c r="H11" s="17"/>
      <c r="I11" s="18"/>
      <c r="J11" s="18"/>
      <c r="K11" s="18"/>
      <c r="L11" s="19"/>
      <c r="M11" s="17"/>
      <c r="N11" s="18"/>
      <c r="O11" s="18"/>
      <c r="P11" s="18"/>
      <c r="Q11" s="19"/>
      <c r="R11" s="21"/>
      <c r="S11" s="22"/>
    </row>
    <row r="12" spans="2:19" ht="14.45" customHeight="1" x14ac:dyDescent="0.25">
      <c r="B12" s="16"/>
      <c r="C12" s="11">
        <v>2011</v>
      </c>
      <c r="D12" s="11">
        <v>2012</v>
      </c>
      <c r="E12" s="11">
        <v>2013</v>
      </c>
      <c r="F12" s="11">
        <v>2014</v>
      </c>
      <c r="G12" s="11">
        <v>2015</v>
      </c>
      <c r="H12" s="43">
        <v>2011</v>
      </c>
      <c r="I12" s="43">
        <v>2012</v>
      </c>
      <c r="J12" s="43">
        <v>2013</v>
      </c>
      <c r="K12" s="43">
        <v>2014</v>
      </c>
      <c r="L12" s="43">
        <v>2015</v>
      </c>
      <c r="M12" s="43">
        <v>2011</v>
      </c>
      <c r="N12" s="43">
        <v>2012</v>
      </c>
      <c r="O12" s="43">
        <v>2013</v>
      </c>
      <c r="P12" s="43">
        <v>2014</v>
      </c>
      <c r="Q12" s="43">
        <v>2015</v>
      </c>
      <c r="R12" s="11" t="s">
        <v>132</v>
      </c>
      <c r="S12" s="11" t="s">
        <v>133</v>
      </c>
    </row>
    <row r="13" spans="2:19" ht="14.45" customHeight="1" x14ac:dyDescent="0.25">
      <c r="B13" s="11">
        <v>1</v>
      </c>
      <c r="C13" s="11">
        <v>2</v>
      </c>
      <c r="D13" s="11">
        <v>3</v>
      </c>
      <c r="E13" s="11">
        <v>4</v>
      </c>
      <c r="F13" s="11">
        <v>5</v>
      </c>
      <c r="G13" s="11">
        <v>6</v>
      </c>
      <c r="H13" s="11">
        <v>7</v>
      </c>
      <c r="I13" s="11">
        <v>8</v>
      </c>
      <c r="J13" s="11">
        <v>9</v>
      </c>
      <c r="K13" s="11">
        <v>10</v>
      </c>
      <c r="L13" s="11">
        <v>11</v>
      </c>
      <c r="M13" s="11">
        <v>12</v>
      </c>
      <c r="N13" s="11">
        <v>13</v>
      </c>
      <c r="O13" s="11">
        <v>14</v>
      </c>
      <c r="P13" s="11">
        <v>15</v>
      </c>
      <c r="Q13" s="11">
        <v>16</v>
      </c>
      <c r="R13" s="11">
        <v>17</v>
      </c>
      <c r="S13" s="11">
        <v>18</v>
      </c>
    </row>
    <row r="14" spans="2:19" ht="14.45" customHeight="1" x14ac:dyDescent="0.25">
      <c r="B14" s="16"/>
      <c r="C14" s="16"/>
      <c r="D14" s="16"/>
      <c r="E14" s="16"/>
      <c r="F14" s="16"/>
      <c r="G14" s="16"/>
      <c r="H14" s="16"/>
      <c r="I14" s="16"/>
      <c r="J14" s="16"/>
      <c r="K14" s="16"/>
      <c r="L14" s="16"/>
      <c r="M14" s="16"/>
      <c r="N14" s="16"/>
      <c r="O14" s="16"/>
      <c r="P14" s="16"/>
      <c r="Q14" s="16"/>
      <c r="R14" s="1"/>
      <c r="S14" s="1"/>
    </row>
    <row r="15" spans="2:19" ht="14.45" customHeight="1" x14ac:dyDescent="0.25">
      <c r="B15" s="34" t="s">
        <v>178</v>
      </c>
      <c r="C15" s="35">
        <v>357237300</v>
      </c>
      <c r="D15" s="35">
        <v>983779348</v>
      </c>
      <c r="E15" s="35">
        <v>1583132838</v>
      </c>
      <c r="F15" s="35">
        <v>3062593700</v>
      </c>
      <c r="G15" s="35">
        <v>3004890000</v>
      </c>
      <c r="H15" s="35">
        <v>349981800</v>
      </c>
      <c r="I15" s="35">
        <v>915746100</v>
      </c>
      <c r="J15" s="35">
        <v>1014171873</v>
      </c>
      <c r="K15" s="35">
        <v>2242864999</v>
      </c>
      <c r="L15" s="46">
        <v>2153556988</v>
      </c>
      <c r="M15" s="40">
        <f>H15/C15*100</f>
        <v>97.968997078412585</v>
      </c>
      <c r="N15" s="40">
        <f>I15/D15*100</f>
        <v>93.084501302216808</v>
      </c>
      <c r="O15" s="40">
        <f>J15/E15*100</f>
        <v>64.061072365931182</v>
      </c>
      <c r="P15" s="40">
        <f>K15/F15*100</f>
        <v>73.234167464002823</v>
      </c>
      <c r="Q15" s="40">
        <f>L15/G15*100</f>
        <v>71.668413419459611</v>
      </c>
      <c r="R15" s="41">
        <f>C15+D15+E15+F15+G15/5</f>
        <v>6587721186</v>
      </c>
      <c r="S15" s="41">
        <f>H15+I15+J15+K15+L15/5</f>
        <v>4953476169.6000004</v>
      </c>
    </row>
    <row r="16" spans="2:19" ht="14.45" customHeight="1" x14ac:dyDescent="0.25">
      <c r="B16" s="34"/>
      <c r="C16" s="35"/>
      <c r="D16" s="35"/>
      <c r="E16" s="37"/>
      <c r="F16" s="35"/>
      <c r="G16" s="35"/>
      <c r="H16" s="37"/>
      <c r="I16" s="37"/>
      <c r="J16" s="37"/>
      <c r="K16" s="37"/>
      <c r="L16" s="37"/>
      <c r="M16" s="39"/>
      <c r="N16" s="39"/>
      <c r="O16" s="39"/>
      <c r="P16" s="40"/>
      <c r="Q16" s="39"/>
      <c r="R16" s="41"/>
      <c r="S16" s="42"/>
    </row>
    <row r="17" spans="2:19" ht="14.25" hidden="1" customHeight="1" x14ac:dyDescent="0.25">
      <c r="B17" s="34"/>
      <c r="C17" s="35"/>
      <c r="D17" s="35"/>
      <c r="E17" s="35"/>
      <c r="F17" s="35"/>
      <c r="G17" s="35"/>
      <c r="H17" s="35"/>
      <c r="I17" s="35"/>
      <c r="J17" s="35"/>
      <c r="K17" s="35"/>
      <c r="L17" s="35"/>
      <c r="M17" s="40"/>
      <c r="N17" s="40"/>
      <c r="O17" s="40"/>
      <c r="P17" s="40"/>
      <c r="Q17" s="40"/>
      <c r="R17" s="41"/>
      <c r="S17" s="41"/>
    </row>
    <row r="18" spans="2:19" ht="14.25" hidden="1" customHeight="1" x14ac:dyDescent="0.25">
      <c r="B18" s="36"/>
      <c r="C18" s="37"/>
      <c r="D18" s="37"/>
      <c r="E18" s="37"/>
      <c r="F18" s="37"/>
      <c r="G18" s="37"/>
      <c r="H18" s="37"/>
      <c r="I18" s="37"/>
      <c r="J18" s="37"/>
      <c r="K18" s="37"/>
      <c r="L18" s="37"/>
      <c r="M18" s="39"/>
      <c r="N18" s="39"/>
      <c r="O18" s="39"/>
      <c r="P18" s="39"/>
      <c r="Q18" s="39"/>
      <c r="R18" s="42"/>
      <c r="S18" s="42"/>
    </row>
    <row r="19" spans="2:19" ht="14.25" hidden="1" customHeight="1" x14ac:dyDescent="0.25">
      <c r="B19" s="36"/>
      <c r="C19" s="37"/>
      <c r="D19" s="37"/>
      <c r="E19" s="37"/>
      <c r="F19" s="37"/>
      <c r="G19" s="37"/>
      <c r="H19" s="37"/>
      <c r="I19" s="37"/>
      <c r="J19" s="37"/>
      <c r="K19" s="37"/>
      <c r="L19" s="37"/>
      <c r="M19" s="39"/>
      <c r="N19" s="39"/>
      <c r="O19" s="39"/>
      <c r="P19" s="39"/>
      <c r="Q19" s="39"/>
      <c r="R19" s="41"/>
      <c r="S19" s="42"/>
    </row>
    <row r="20" spans="2:19" ht="14.25" hidden="1" customHeight="1" x14ac:dyDescent="0.25">
      <c r="B20" s="34"/>
      <c r="C20" s="35"/>
      <c r="D20" s="35"/>
      <c r="E20" s="35"/>
      <c r="F20" s="35"/>
      <c r="G20" s="35"/>
      <c r="H20" s="35"/>
      <c r="I20" s="35"/>
      <c r="J20" s="35"/>
      <c r="K20" s="35"/>
      <c r="L20" s="35"/>
      <c r="M20" s="40"/>
      <c r="N20" s="40"/>
      <c r="O20" s="40"/>
      <c r="P20" s="40"/>
      <c r="Q20" s="40"/>
      <c r="R20" s="41"/>
      <c r="S20" s="41"/>
    </row>
    <row r="21" spans="2:19" ht="14.25" hidden="1" customHeight="1" x14ac:dyDescent="0.25">
      <c r="B21" s="36"/>
      <c r="C21" s="37"/>
      <c r="D21" s="37"/>
      <c r="E21" s="37"/>
      <c r="F21" s="37"/>
      <c r="G21" s="37"/>
      <c r="H21" s="37"/>
      <c r="I21" s="37"/>
      <c r="J21" s="37"/>
      <c r="K21" s="37"/>
      <c r="L21" s="37"/>
      <c r="M21" s="39"/>
      <c r="N21" s="39"/>
      <c r="O21" s="39"/>
      <c r="P21" s="39"/>
      <c r="Q21" s="39"/>
      <c r="R21" s="42"/>
      <c r="S21" s="42"/>
    </row>
    <row r="22" spans="2:19" ht="14.25" hidden="1" customHeight="1" x14ac:dyDescent="0.25">
      <c r="B22" s="36"/>
      <c r="C22" s="37"/>
      <c r="D22" s="37"/>
      <c r="E22" s="37"/>
      <c r="F22" s="37"/>
      <c r="G22" s="37"/>
      <c r="H22" s="37"/>
      <c r="I22" s="37"/>
      <c r="J22" s="37"/>
      <c r="K22" s="37"/>
      <c r="L22" s="37"/>
      <c r="M22" s="39"/>
      <c r="N22" s="39"/>
      <c r="O22" s="39"/>
      <c r="P22" s="39"/>
      <c r="Q22" s="39"/>
      <c r="R22" s="42"/>
      <c r="S22" s="42"/>
    </row>
    <row r="23" spans="2:19" ht="14.25" hidden="1" customHeight="1" x14ac:dyDescent="0.25">
      <c r="B23" s="36"/>
      <c r="C23" s="37"/>
      <c r="D23" s="37"/>
      <c r="E23" s="37"/>
      <c r="F23" s="37"/>
      <c r="G23" s="37"/>
      <c r="H23" s="37"/>
      <c r="I23" s="37"/>
      <c r="J23" s="37"/>
      <c r="K23" s="37"/>
      <c r="L23" s="37"/>
      <c r="M23" s="39"/>
      <c r="N23" s="39"/>
      <c r="O23" s="39"/>
      <c r="P23" s="39"/>
      <c r="Q23" s="39"/>
      <c r="R23" s="42"/>
      <c r="S23" s="42"/>
    </row>
    <row r="24" spans="2:19" ht="14.45" customHeight="1" x14ac:dyDescent="0.25">
      <c r="B24" s="26"/>
      <c r="C24" s="38"/>
      <c r="D24" s="20"/>
      <c r="E24" s="20"/>
      <c r="F24" s="20"/>
      <c r="G24" s="20"/>
      <c r="H24" s="38"/>
      <c r="I24" s="38"/>
      <c r="J24" s="38"/>
      <c r="K24" s="38"/>
      <c r="L24" s="38"/>
      <c r="M24" s="38"/>
      <c r="N24" s="38"/>
      <c r="O24" s="38"/>
      <c r="P24" s="38"/>
      <c r="Q24" s="38"/>
      <c r="R24" s="6"/>
      <c r="S24" s="6"/>
    </row>
    <row r="27" spans="2:19" ht="14.45" customHeight="1" x14ac:dyDescent="0.25">
      <c r="C27" s="2">
        <f>C23+(C23*10%)</f>
        <v>0</v>
      </c>
    </row>
    <row r="30" spans="2:19" ht="14.45" customHeight="1" x14ac:dyDescent="0.25">
      <c r="L30" s="44"/>
    </row>
    <row r="31" spans="2:19" ht="14.45" customHeight="1" x14ac:dyDescent="0.25">
      <c r="G31" s="45"/>
    </row>
  </sheetData>
  <mergeCells count="8">
    <mergeCell ref="R10:S10"/>
    <mergeCell ref="B5:S5"/>
    <mergeCell ref="B4:S4"/>
    <mergeCell ref="C10:G10"/>
    <mergeCell ref="H10:L10"/>
    <mergeCell ref="M10:Q10"/>
    <mergeCell ref="B6:S6"/>
    <mergeCell ref="B9:B11"/>
  </mergeCells>
  <printOptions horizontalCentered="1"/>
  <pageMargins left="1" right="0.75" top="1" bottom="0.75" header="0.75" footer="0.75"/>
  <pageSetup paperSize="5" scale="55"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view="pageBreakPreview" zoomScale="85" zoomScaleSheetLayoutView="85" zoomScalePageLayoutView="70" workbookViewId="0">
      <selection activeCell="C13" sqref="C13"/>
    </sheetView>
  </sheetViews>
  <sheetFormatPr defaultRowHeight="15" x14ac:dyDescent="0.25"/>
  <cols>
    <col min="1" max="1" width="7.140625" customWidth="1"/>
    <col min="2" max="2" width="27.5703125" customWidth="1"/>
    <col min="3" max="3" width="26.140625" customWidth="1"/>
    <col min="4" max="4" width="33.28515625" customWidth="1"/>
    <col min="5" max="10" width="13.5703125" customWidth="1"/>
    <col min="11" max="11" width="12.5703125" bestFit="1" customWidth="1"/>
  </cols>
  <sheetData>
    <row r="1" spans="1:11" s="50" customFormat="1" x14ac:dyDescent="0.25">
      <c r="A1" s="356" t="s">
        <v>330</v>
      </c>
      <c r="B1" s="356"/>
      <c r="C1" s="356"/>
      <c r="D1" s="356"/>
      <c r="E1" s="356"/>
      <c r="F1" s="356"/>
      <c r="G1" s="356"/>
      <c r="H1" s="356"/>
      <c r="I1" s="356"/>
      <c r="J1" s="356"/>
    </row>
    <row r="2" spans="1:11" s="50" customFormat="1" ht="20.25" customHeight="1" x14ac:dyDescent="0.25">
      <c r="A2" s="368" t="s">
        <v>296</v>
      </c>
      <c r="B2" s="368"/>
      <c r="C2" s="368"/>
      <c r="D2" s="368"/>
      <c r="E2" s="368"/>
      <c r="F2" s="368"/>
      <c r="G2" s="368"/>
      <c r="H2" s="368"/>
      <c r="I2" s="368"/>
      <c r="J2" s="368"/>
    </row>
    <row r="3" spans="1:11" s="50" customFormat="1" ht="18.75" x14ac:dyDescent="0.3">
      <c r="A3" s="369"/>
      <c r="B3" s="369"/>
      <c r="C3" s="369"/>
      <c r="D3" s="369"/>
      <c r="E3" s="369"/>
      <c r="F3" s="369"/>
      <c r="G3" s="369"/>
      <c r="H3" s="369"/>
      <c r="I3" s="369"/>
      <c r="J3" s="369"/>
    </row>
    <row r="4" spans="1:11" s="50" customFormat="1" x14ac:dyDescent="0.25">
      <c r="A4"/>
      <c r="B4"/>
      <c r="C4"/>
      <c r="D4"/>
      <c r="E4"/>
      <c r="F4"/>
      <c r="G4"/>
      <c r="H4"/>
      <c r="I4"/>
      <c r="J4"/>
    </row>
    <row r="5" spans="1:11" s="50" customFormat="1" x14ac:dyDescent="0.25">
      <c r="A5" s="105"/>
      <c r="B5" s="105"/>
      <c r="C5" s="105"/>
      <c r="D5" s="105"/>
      <c r="E5" s="370" t="s">
        <v>171</v>
      </c>
      <c r="F5" s="371"/>
      <c r="G5" s="371"/>
      <c r="H5" s="371"/>
      <c r="I5" s="371"/>
      <c r="J5" s="372"/>
    </row>
    <row r="6" spans="1:11" s="50" customFormat="1" ht="14.25" hidden="1" customHeight="1" x14ac:dyDescent="0.25">
      <c r="A6" s="106"/>
      <c r="B6" s="106"/>
      <c r="C6" s="106"/>
      <c r="D6" s="107"/>
      <c r="E6" s="105"/>
      <c r="F6" s="108"/>
      <c r="G6" s="108"/>
      <c r="H6" s="108"/>
      <c r="I6" s="108"/>
      <c r="J6" s="108"/>
    </row>
    <row r="7" spans="1:11" s="50" customFormat="1" ht="13.5" customHeight="1" x14ac:dyDescent="0.25">
      <c r="A7" s="106" t="s">
        <v>135</v>
      </c>
      <c r="B7" s="106" t="s">
        <v>4</v>
      </c>
      <c r="C7" s="106" t="s">
        <v>5</v>
      </c>
      <c r="D7" s="106" t="s">
        <v>136</v>
      </c>
      <c r="E7" s="106">
        <v>2016</v>
      </c>
      <c r="F7" s="109">
        <v>2017</v>
      </c>
      <c r="G7" s="109">
        <v>2018</v>
      </c>
      <c r="H7" s="109">
        <v>2019</v>
      </c>
      <c r="I7" s="109">
        <v>2020</v>
      </c>
      <c r="J7" s="109">
        <v>2021</v>
      </c>
    </row>
    <row r="8" spans="1:11" s="50" customFormat="1" ht="14.25" hidden="1" customHeight="1" x14ac:dyDescent="0.25">
      <c r="A8" s="107"/>
      <c r="B8" s="107"/>
      <c r="C8" s="107"/>
      <c r="D8" s="107"/>
      <c r="E8" s="110"/>
      <c r="F8" s="111"/>
      <c r="G8" s="111"/>
      <c r="H8" s="111"/>
      <c r="I8" s="111"/>
      <c r="J8" s="111"/>
    </row>
    <row r="9" spans="1:11" s="50" customFormat="1" x14ac:dyDescent="0.25">
      <c r="A9" s="106"/>
      <c r="B9" s="106"/>
      <c r="C9" s="106"/>
      <c r="D9" s="106"/>
      <c r="E9" s="112" t="s">
        <v>0</v>
      </c>
      <c r="F9" s="112" t="s">
        <v>0</v>
      </c>
      <c r="G9" s="112" t="s">
        <v>0</v>
      </c>
      <c r="H9" s="112" t="s">
        <v>0</v>
      </c>
      <c r="I9" s="112" t="s">
        <v>0</v>
      </c>
      <c r="J9" s="112" t="s">
        <v>0</v>
      </c>
    </row>
    <row r="10" spans="1:11" s="50" customFormat="1" x14ac:dyDescent="0.25">
      <c r="A10" s="113" t="s">
        <v>316</v>
      </c>
      <c r="B10" s="113" t="s">
        <v>317</v>
      </c>
      <c r="C10" s="113" t="s">
        <v>318</v>
      </c>
      <c r="D10" s="113" t="s">
        <v>319</v>
      </c>
      <c r="E10" s="113" t="s">
        <v>320</v>
      </c>
      <c r="F10" s="113" t="s">
        <v>321</v>
      </c>
      <c r="G10" s="113" t="s">
        <v>322</v>
      </c>
      <c r="H10" s="113" t="s">
        <v>323</v>
      </c>
      <c r="I10" s="113" t="s">
        <v>324</v>
      </c>
      <c r="J10" s="113" t="s">
        <v>325</v>
      </c>
    </row>
    <row r="11" spans="1:11" s="50" customFormat="1" x14ac:dyDescent="0.25">
      <c r="A11" s="114"/>
      <c r="B11" s="114"/>
      <c r="C11" s="114"/>
      <c r="D11" s="114"/>
      <c r="E11" s="114"/>
      <c r="F11" s="114"/>
      <c r="G11" s="114"/>
      <c r="H11" s="114"/>
      <c r="I11" s="114"/>
      <c r="J11" s="114"/>
    </row>
    <row r="12" spans="1:11" s="50" customFormat="1" ht="63" customHeight="1" x14ac:dyDescent="0.25">
      <c r="A12" s="114"/>
      <c r="B12" s="340" t="s">
        <v>420</v>
      </c>
      <c r="C12" s="320" t="s">
        <v>525</v>
      </c>
      <c r="D12" s="321" t="s">
        <v>519</v>
      </c>
      <c r="E12" s="322">
        <v>70</v>
      </c>
      <c r="F12" s="322">
        <v>72</v>
      </c>
      <c r="G12" s="323">
        <v>74</v>
      </c>
      <c r="H12" s="323">
        <v>76</v>
      </c>
      <c r="I12" s="323">
        <v>78</v>
      </c>
      <c r="J12" s="323">
        <v>80</v>
      </c>
    </row>
    <row r="13" spans="1:11" s="50" customFormat="1" ht="75" x14ac:dyDescent="0.25">
      <c r="A13" s="114"/>
      <c r="B13" s="114"/>
      <c r="C13" s="324" t="s">
        <v>517</v>
      </c>
      <c r="D13" s="325" t="s">
        <v>520</v>
      </c>
      <c r="E13" s="326">
        <v>0.65</v>
      </c>
      <c r="F13" s="326">
        <v>0.7</v>
      </c>
      <c r="G13" s="326">
        <v>0.75</v>
      </c>
      <c r="H13" s="326">
        <v>0.8</v>
      </c>
      <c r="I13" s="327">
        <v>0.9</v>
      </c>
      <c r="J13" s="327">
        <v>1</v>
      </c>
    </row>
    <row r="14" spans="1:11" s="50" customFormat="1" ht="81" customHeight="1" x14ac:dyDescent="0.25">
      <c r="A14" s="115"/>
      <c r="B14" s="115"/>
      <c r="C14" s="328" t="s">
        <v>518</v>
      </c>
      <c r="D14" s="329" t="s">
        <v>521</v>
      </c>
      <c r="E14" s="326">
        <v>0.8</v>
      </c>
      <c r="F14" s="326">
        <v>0.85</v>
      </c>
      <c r="G14" s="326">
        <v>0.88</v>
      </c>
      <c r="H14" s="326">
        <v>0.9</v>
      </c>
      <c r="I14" s="326">
        <v>0.95</v>
      </c>
      <c r="J14" s="326">
        <v>1</v>
      </c>
    </row>
    <row r="15" spans="1:11" s="50" customFormat="1" x14ac:dyDescent="0.25">
      <c r="A15" s="330"/>
      <c r="B15" s="330"/>
      <c r="C15" s="330"/>
      <c r="D15" s="331"/>
      <c r="E15" s="332"/>
      <c r="F15" s="332"/>
      <c r="G15" s="332"/>
      <c r="H15" s="332"/>
      <c r="I15" s="332"/>
      <c r="J15" s="332"/>
      <c r="K15" s="67"/>
    </row>
    <row r="16" spans="1:11" s="50" customFormat="1" x14ac:dyDescent="0.25">
      <c r="A16" s="10"/>
      <c r="B16" s="10"/>
      <c r="C16" s="10"/>
      <c r="D16" s="333"/>
      <c r="E16" s="334"/>
      <c r="F16" s="334"/>
      <c r="G16" s="334"/>
      <c r="H16" s="334"/>
      <c r="I16" s="334"/>
      <c r="J16" s="334"/>
      <c r="K16" s="67"/>
    </row>
    <row r="17" spans="1:11" s="50" customFormat="1" x14ac:dyDescent="0.25">
      <c r="A17" s="10"/>
      <c r="B17" s="10"/>
      <c r="C17" s="10"/>
      <c r="D17" s="333"/>
      <c r="E17" s="335"/>
      <c r="F17" s="335"/>
      <c r="G17" s="10"/>
      <c r="H17" s="10"/>
      <c r="I17" s="10"/>
      <c r="J17" s="10"/>
      <c r="K17" s="67"/>
    </row>
    <row r="18" spans="1:11" s="50" customFormat="1" x14ac:dyDescent="0.25">
      <c r="A18" s="10"/>
      <c r="B18" s="10"/>
      <c r="C18" s="10"/>
      <c r="D18" s="333"/>
      <c r="E18" s="335"/>
      <c r="F18" s="335"/>
      <c r="G18" s="10"/>
      <c r="H18" s="10"/>
      <c r="I18" s="10"/>
      <c r="J18" s="10"/>
      <c r="K18" s="67"/>
    </row>
    <row r="19" spans="1:11" s="50" customFormat="1" x14ac:dyDescent="0.25">
      <c r="A19" s="10"/>
      <c r="B19" s="10"/>
      <c r="C19" s="10"/>
      <c r="D19" s="10"/>
      <c r="E19" s="335"/>
      <c r="F19" s="335"/>
      <c r="G19" s="10"/>
      <c r="H19" s="10"/>
      <c r="I19" s="10"/>
      <c r="J19" s="10"/>
    </row>
    <row r="20" spans="1:11" s="50" customFormat="1" x14ac:dyDescent="0.25">
      <c r="A20" s="10"/>
      <c r="B20" s="10"/>
      <c r="C20" s="10"/>
      <c r="D20" s="10"/>
      <c r="E20" s="336"/>
      <c r="F20" s="336"/>
      <c r="G20" s="336"/>
      <c r="H20" s="336"/>
      <c r="I20" s="336"/>
      <c r="J20" s="336"/>
    </row>
    <row r="21" spans="1:11" s="50" customFormat="1" x14ac:dyDescent="0.25">
      <c r="A21" s="10"/>
      <c r="B21" s="10"/>
      <c r="C21" s="10"/>
      <c r="D21" s="10"/>
      <c r="E21" s="335"/>
      <c r="F21" s="335"/>
      <c r="G21" s="10"/>
      <c r="H21" s="10"/>
      <c r="I21" s="10"/>
      <c r="J21" s="10"/>
      <c r="K21" s="67"/>
    </row>
    <row r="22" spans="1:11" s="50" customFormat="1" x14ac:dyDescent="0.25">
      <c r="A22" s="10"/>
      <c r="B22" s="10"/>
      <c r="C22" s="10"/>
      <c r="D22" s="10"/>
      <c r="E22" s="335"/>
      <c r="F22" s="335"/>
      <c r="G22" s="10"/>
      <c r="H22" s="10"/>
      <c r="I22" s="10"/>
      <c r="J22" s="10"/>
      <c r="K22" s="67"/>
    </row>
    <row r="23" spans="1:11" s="50" customFormat="1" x14ac:dyDescent="0.25">
      <c r="A23" s="10"/>
      <c r="B23" s="10"/>
      <c r="C23" s="10"/>
      <c r="D23" s="10"/>
      <c r="E23" s="335"/>
      <c r="F23" s="335"/>
      <c r="G23" s="10"/>
      <c r="H23" s="10"/>
      <c r="I23" s="10"/>
      <c r="J23" s="10"/>
      <c r="K23" s="67"/>
    </row>
    <row r="24" spans="1:11" s="50" customFormat="1" x14ac:dyDescent="0.25">
      <c r="A24" s="10"/>
      <c r="B24" s="10"/>
      <c r="C24" s="10"/>
      <c r="D24" s="333"/>
      <c r="E24" s="337"/>
      <c r="F24" s="337"/>
      <c r="G24" s="338"/>
      <c r="H24" s="338"/>
      <c r="I24" s="338"/>
      <c r="J24" s="338"/>
      <c r="K24" s="67"/>
    </row>
    <row r="25" spans="1:11" s="50" customFormat="1" x14ac:dyDescent="0.25">
      <c r="A25" s="10"/>
      <c r="B25" s="10"/>
      <c r="C25" s="10"/>
      <c r="D25" s="333"/>
      <c r="E25" s="335"/>
      <c r="F25" s="335"/>
      <c r="G25" s="10"/>
      <c r="H25" s="10"/>
      <c r="I25" s="10"/>
      <c r="J25" s="10"/>
    </row>
    <row r="26" spans="1:11" s="50" customFormat="1" x14ac:dyDescent="0.25">
      <c r="A26" s="10"/>
      <c r="B26" s="10"/>
      <c r="C26" s="10"/>
      <c r="D26" s="333"/>
      <c r="E26" s="335"/>
      <c r="F26" s="335"/>
      <c r="G26" s="10"/>
      <c r="H26" s="10"/>
      <c r="I26" s="10"/>
      <c r="J26" s="10"/>
      <c r="K26" s="67"/>
    </row>
    <row r="27" spans="1:11" s="50" customFormat="1" x14ac:dyDescent="0.25">
      <c r="A27" s="10"/>
      <c r="B27" s="10"/>
      <c r="C27" s="10"/>
      <c r="D27" s="4"/>
      <c r="E27" s="4"/>
      <c r="F27" s="4"/>
      <c r="G27" s="4"/>
      <c r="H27" s="4"/>
      <c r="I27" s="4"/>
      <c r="J27" s="4"/>
      <c r="K27" s="67"/>
    </row>
    <row r="28" spans="1:11" s="50" customFormat="1" x14ac:dyDescent="0.25">
      <c r="A28" s="10"/>
      <c r="B28" s="10"/>
      <c r="C28" s="10"/>
      <c r="D28" s="10"/>
      <c r="E28" s="334"/>
      <c r="F28" s="336"/>
      <c r="G28" s="336"/>
      <c r="H28" s="336"/>
      <c r="I28" s="336"/>
      <c r="J28" s="336"/>
    </row>
    <row r="29" spans="1:11" s="50" customFormat="1" x14ac:dyDescent="0.25">
      <c r="A29" s="10"/>
      <c r="B29" s="10"/>
      <c r="C29" s="10"/>
      <c r="D29" s="10"/>
      <c r="E29" s="334"/>
      <c r="F29" s="334"/>
      <c r="G29" s="334"/>
      <c r="H29" s="334"/>
      <c r="I29" s="334"/>
      <c r="J29" s="334"/>
      <c r="K29" s="67"/>
    </row>
    <row r="30" spans="1:11" s="50" customFormat="1" x14ac:dyDescent="0.25">
      <c r="A30" s="10"/>
      <c r="B30" s="10"/>
      <c r="C30" s="10"/>
      <c r="D30" s="10"/>
      <c r="E30" s="334"/>
      <c r="F30" s="334"/>
      <c r="G30" s="334"/>
      <c r="H30" s="334"/>
      <c r="I30" s="334"/>
      <c r="J30" s="334"/>
      <c r="K30" s="67"/>
    </row>
    <row r="31" spans="1:11" s="50" customFormat="1" ht="13.5" customHeight="1" x14ac:dyDescent="0.3">
      <c r="A31" s="10"/>
      <c r="B31" s="339"/>
      <c r="C31" s="339"/>
      <c r="D31" s="10"/>
      <c r="E31" s="335"/>
      <c r="F31" s="335"/>
      <c r="G31" s="10"/>
      <c r="H31" s="10"/>
      <c r="I31" s="10"/>
      <c r="J31" s="10"/>
    </row>
    <row r="32" spans="1:11" s="50" customFormat="1" x14ac:dyDescent="0.25">
      <c r="A32" s="10"/>
      <c r="B32" s="10"/>
      <c r="C32" s="10"/>
      <c r="D32" s="4"/>
      <c r="E32" s="4"/>
      <c r="F32" s="4"/>
      <c r="G32" s="4"/>
      <c r="H32" s="4"/>
      <c r="I32" s="4"/>
      <c r="J32" s="4"/>
      <c r="K32" s="67"/>
    </row>
    <row r="33" spans="1:11" s="50" customFormat="1" x14ac:dyDescent="0.25">
      <c r="A33" s="10"/>
      <c r="B33" s="10"/>
      <c r="C33" s="10"/>
      <c r="D33" s="10"/>
      <c r="E33" s="10"/>
      <c r="F33" s="335"/>
      <c r="G33" s="10"/>
      <c r="H33" s="10"/>
      <c r="I33" s="10"/>
      <c r="J33" s="10"/>
      <c r="K33" s="67"/>
    </row>
    <row r="34" spans="1:11" s="50" customFormat="1" x14ac:dyDescent="0.25">
      <c r="A34" s="4"/>
      <c r="B34" s="4"/>
      <c r="C34" s="4"/>
      <c r="D34" s="4"/>
      <c r="E34" s="4"/>
      <c r="F34" s="5"/>
      <c r="G34" s="4"/>
      <c r="H34" s="4"/>
      <c r="I34" s="4"/>
      <c r="J34" s="4"/>
    </row>
    <row r="35" spans="1:11" s="50" customFormat="1" x14ac:dyDescent="0.25">
      <c r="A35" s="4"/>
      <c r="B35" s="4"/>
      <c r="C35" s="4"/>
      <c r="D35" s="4"/>
      <c r="E35" s="4"/>
      <c r="F35" s="5"/>
      <c r="G35" s="4"/>
      <c r="H35" s="4"/>
      <c r="I35" s="4"/>
      <c r="J35" s="4"/>
    </row>
    <row r="36" spans="1:11" s="50" customFormat="1" x14ac:dyDescent="0.25">
      <c r="A36" s="4"/>
      <c r="B36" s="4"/>
      <c r="C36" s="4"/>
      <c r="D36" s="4"/>
      <c r="E36" s="4"/>
      <c r="F36" s="5"/>
      <c r="G36" s="4"/>
      <c r="H36" s="4"/>
      <c r="I36" s="4"/>
      <c r="J36" s="4"/>
      <c r="K36" s="67"/>
    </row>
    <row r="37" spans="1:11" s="50" customFormat="1" x14ac:dyDescent="0.25">
      <c r="A37"/>
      <c r="B37"/>
      <c r="C37"/>
      <c r="D37"/>
      <c r="E37"/>
      <c r="F37"/>
      <c r="G37"/>
      <c r="H37"/>
      <c r="I37"/>
      <c r="J37"/>
      <c r="K37" s="67"/>
    </row>
    <row r="38" spans="1:11" s="50" customFormat="1" x14ac:dyDescent="0.25">
      <c r="A38"/>
      <c r="B38"/>
      <c r="C38"/>
      <c r="D38"/>
      <c r="E38"/>
      <c r="F38"/>
      <c r="G38"/>
      <c r="H38"/>
      <c r="I38"/>
      <c r="J38"/>
    </row>
    <row r="39" spans="1:11" s="50" customFormat="1" x14ac:dyDescent="0.25">
      <c r="A39"/>
      <c r="B39"/>
      <c r="C39"/>
      <c r="D39"/>
      <c r="E39"/>
      <c r="F39"/>
      <c r="G39"/>
      <c r="H39"/>
      <c r="I39"/>
      <c r="J39"/>
    </row>
    <row r="40" spans="1:11" s="50" customFormat="1" x14ac:dyDescent="0.25">
      <c r="A40"/>
      <c r="B40"/>
      <c r="C40"/>
      <c r="D40"/>
      <c r="E40"/>
      <c r="F40"/>
      <c r="G40"/>
      <c r="H40"/>
      <c r="I40"/>
      <c r="J40"/>
      <c r="K40" s="67"/>
    </row>
    <row r="41" spans="1:11" s="50" customFormat="1" x14ac:dyDescent="0.25">
      <c r="A41"/>
      <c r="B41"/>
      <c r="C41"/>
      <c r="D41"/>
      <c r="E41"/>
      <c r="F41"/>
      <c r="G41"/>
      <c r="H41"/>
      <c r="I41"/>
      <c r="J41"/>
      <c r="K41" s="67"/>
    </row>
    <row r="42" spans="1:11" s="50" customFormat="1" x14ac:dyDescent="0.25">
      <c r="A42"/>
      <c r="B42"/>
      <c r="C42"/>
      <c r="D42"/>
      <c r="E42"/>
      <c r="F42"/>
      <c r="G42"/>
      <c r="H42"/>
      <c r="I42"/>
      <c r="J42"/>
    </row>
    <row r="43" spans="1:11" s="50" customFormat="1" x14ac:dyDescent="0.25">
      <c r="A43"/>
      <c r="B43"/>
      <c r="C43"/>
      <c r="D43"/>
      <c r="E43"/>
      <c r="F43"/>
      <c r="G43"/>
      <c r="H43"/>
      <c r="I43"/>
      <c r="J43"/>
      <c r="K43" s="67"/>
    </row>
    <row r="44" spans="1:11" s="50" customFormat="1" x14ac:dyDescent="0.25">
      <c r="A44"/>
      <c r="B44"/>
      <c r="C44"/>
      <c r="D44"/>
      <c r="E44"/>
      <c r="F44"/>
      <c r="G44"/>
      <c r="H44"/>
      <c r="I44"/>
      <c r="J44"/>
      <c r="K44" s="67"/>
    </row>
    <row r="45" spans="1:11" s="50" customFormat="1" x14ac:dyDescent="0.25">
      <c r="A45"/>
      <c r="B45"/>
      <c r="C45"/>
      <c r="D45"/>
      <c r="E45"/>
      <c r="F45"/>
      <c r="G45"/>
      <c r="H45"/>
      <c r="I45"/>
      <c r="J45"/>
    </row>
    <row r="46" spans="1:11" s="50" customFormat="1" x14ac:dyDescent="0.25">
      <c r="A46"/>
      <c r="B46"/>
      <c r="C46"/>
      <c r="D46"/>
      <c r="E46"/>
      <c r="F46"/>
      <c r="G46"/>
      <c r="H46"/>
      <c r="I46"/>
      <c r="J46"/>
    </row>
    <row r="47" spans="1:11" s="50" customFormat="1" x14ac:dyDescent="0.25">
      <c r="A47"/>
      <c r="B47"/>
      <c r="C47"/>
      <c r="D47"/>
      <c r="E47"/>
      <c r="F47"/>
      <c r="G47"/>
      <c r="H47"/>
      <c r="I47"/>
      <c r="J47"/>
    </row>
    <row r="48" spans="1:11" s="50" customFormat="1" x14ac:dyDescent="0.25">
      <c r="A48"/>
      <c r="B48"/>
      <c r="C48"/>
      <c r="D48"/>
      <c r="E48"/>
      <c r="F48"/>
      <c r="G48"/>
      <c r="H48"/>
      <c r="I48"/>
      <c r="J48"/>
    </row>
    <row r="49" spans="1:11" s="50" customFormat="1" x14ac:dyDescent="0.25">
      <c r="A49"/>
      <c r="B49"/>
      <c r="C49"/>
      <c r="D49"/>
      <c r="E49"/>
      <c r="F49"/>
      <c r="G49"/>
      <c r="H49"/>
      <c r="I49"/>
      <c r="J49"/>
    </row>
    <row r="50" spans="1:11" s="50" customFormat="1" x14ac:dyDescent="0.25">
      <c r="A50"/>
      <c r="B50"/>
      <c r="C50"/>
      <c r="D50"/>
      <c r="E50"/>
      <c r="F50"/>
      <c r="G50"/>
      <c r="H50"/>
      <c r="I50"/>
      <c r="J50"/>
    </row>
    <row r="51" spans="1:11" s="50" customFormat="1" x14ac:dyDescent="0.25">
      <c r="A51"/>
      <c r="B51"/>
      <c r="C51"/>
      <c r="D51"/>
      <c r="E51"/>
      <c r="F51"/>
      <c r="G51"/>
      <c r="H51"/>
      <c r="I51"/>
      <c r="J51"/>
    </row>
    <row r="52" spans="1:11" s="50" customFormat="1" x14ac:dyDescent="0.25">
      <c r="A52"/>
      <c r="B52"/>
      <c r="C52"/>
      <c r="D52"/>
      <c r="E52"/>
      <c r="F52"/>
      <c r="G52"/>
      <c r="H52"/>
      <c r="I52"/>
      <c r="J52"/>
    </row>
    <row r="53" spans="1:11" s="50" customFormat="1" x14ac:dyDescent="0.25">
      <c r="A53"/>
      <c r="B53"/>
      <c r="C53"/>
      <c r="D53"/>
      <c r="E53"/>
      <c r="F53"/>
      <c r="G53"/>
      <c r="H53"/>
      <c r="I53"/>
      <c r="J53"/>
    </row>
    <row r="54" spans="1:11" s="50" customFormat="1" x14ac:dyDescent="0.25">
      <c r="A54"/>
      <c r="B54"/>
      <c r="C54"/>
      <c r="D54"/>
      <c r="E54"/>
      <c r="F54"/>
      <c r="G54"/>
      <c r="H54"/>
      <c r="I54"/>
      <c r="J54"/>
    </row>
    <row r="55" spans="1:11" s="50" customFormat="1" x14ac:dyDescent="0.25">
      <c r="A55"/>
      <c r="B55"/>
      <c r="C55"/>
      <c r="D55"/>
      <c r="E55"/>
      <c r="F55"/>
      <c r="G55"/>
      <c r="H55"/>
      <c r="I55"/>
      <c r="J55"/>
    </row>
    <row r="56" spans="1:11" s="50" customFormat="1" ht="15" customHeight="1" x14ac:dyDescent="0.25">
      <c r="A56"/>
      <c r="B56"/>
      <c r="C56"/>
      <c r="D56"/>
      <c r="E56"/>
      <c r="F56"/>
      <c r="G56"/>
      <c r="H56"/>
      <c r="I56"/>
      <c r="J56"/>
    </row>
    <row r="57" spans="1:11" s="50" customFormat="1" x14ac:dyDescent="0.25">
      <c r="A57"/>
      <c r="B57"/>
      <c r="C57"/>
      <c r="D57"/>
      <c r="E57"/>
      <c r="F57"/>
      <c r="G57"/>
      <c r="H57"/>
      <c r="I57"/>
      <c r="J57"/>
      <c r="K57" s="67"/>
    </row>
    <row r="58" spans="1:11" s="50" customFormat="1" x14ac:dyDescent="0.25">
      <c r="A58"/>
      <c r="B58"/>
      <c r="C58"/>
      <c r="D58"/>
      <c r="E58"/>
      <c r="F58"/>
      <c r="G58"/>
      <c r="H58"/>
      <c r="I58"/>
      <c r="J58"/>
      <c r="K58" s="67"/>
    </row>
    <row r="59" spans="1:11" s="50" customFormat="1" x14ac:dyDescent="0.25">
      <c r="A59"/>
      <c r="B59"/>
      <c r="C59"/>
      <c r="D59"/>
      <c r="E59"/>
      <c r="F59"/>
      <c r="G59"/>
      <c r="H59"/>
      <c r="I59"/>
      <c r="J59"/>
    </row>
    <row r="60" spans="1:11" s="50" customFormat="1" x14ac:dyDescent="0.25">
      <c r="A60"/>
      <c r="B60"/>
      <c r="C60"/>
      <c r="D60"/>
      <c r="E60"/>
      <c r="F60"/>
      <c r="G60"/>
      <c r="H60"/>
      <c r="I60"/>
      <c r="J60"/>
      <c r="K60" s="67"/>
    </row>
    <row r="61" spans="1:11" s="50" customFormat="1" x14ac:dyDescent="0.25">
      <c r="A61"/>
      <c r="B61"/>
      <c r="C61"/>
      <c r="D61"/>
      <c r="E61"/>
      <c r="F61"/>
      <c r="G61"/>
      <c r="H61"/>
      <c r="I61"/>
      <c r="J61"/>
      <c r="K61" s="67"/>
    </row>
    <row r="62" spans="1:11" s="50" customFormat="1" x14ac:dyDescent="0.25">
      <c r="A62"/>
      <c r="B62"/>
      <c r="C62"/>
      <c r="D62"/>
      <c r="E62"/>
      <c r="F62"/>
      <c r="G62"/>
      <c r="H62"/>
      <c r="I62"/>
      <c r="J62"/>
    </row>
    <row r="63" spans="1:11" s="50" customFormat="1" x14ac:dyDescent="0.25">
      <c r="A63"/>
      <c r="B63"/>
      <c r="C63"/>
      <c r="D63"/>
      <c r="E63"/>
      <c r="F63"/>
      <c r="G63"/>
      <c r="H63"/>
      <c r="I63"/>
      <c r="J63"/>
      <c r="K63" s="67"/>
    </row>
    <row r="64" spans="1:11" s="50" customFormat="1" x14ac:dyDescent="0.25">
      <c r="A64"/>
      <c r="B64"/>
      <c r="C64"/>
      <c r="D64"/>
      <c r="E64"/>
      <c r="F64"/>
      <c r="G64"/>
      <c r="H64"/>
      <c r="I64"/>
      <c r="J64"/>
      <c r="K64" s="67"/>
    </row>
    <row r="65" spans="1:11" s="50" customFormat="1" x14ac:dyDescent="0.25">
      <c r="A65"/>
      <c r="B65"/>
      <c r="C65"/>
      <c r="D65"/>
      <c r="E65"/>
      <c r="F65"/>
      <c r="G65"/>
      <c r="H65"/>
      <c r="I65"/>
      <c r="J65"/>
    </row>
    <row r="66" spans="1:11" s="50" customFormat="1" x14ac:dyDescent="0.25">
      <c r="A66"/>
      <c r="B66"/>
      <c r="C66"/>
      <c r="D66"/>
      <c r="E66"/>
      <c r="F66"/>
      <c r="G66"/>
      <c r="H66"/>
      <c r="I66"/>
      <c r="J66"/>
      <c r="K66" s="67"/>
    </row>
    <row r="67" spans="1:11" s="50" customFormat="1" x14ac:dyDescent="0.25">
      <c r="A67"/>
      <c r="B67"/>
      <c r="C67"/>
      <c r="D67"/>
      <c r="E67"/>
      <c r="F67"/>
      <c r="G67"/>
      <c r="H67"/>
      <c r="I67"/>
      <c r="J67"/>
      <c r="K67" s="67"/>
    </row>
    <row r="68" spans="1:11" s="50" customFormat="1" x14ac:dyDescent="0.25">
      <c r="A68"/>
      <c r="B68"/>
      <c r="C68"/>
      <c r="D68"/>
      <c r="E68"/>
      <c r="F68"/>
      <c r="G68"/>
      <c r="H68"/>
      <c r="I68"/>
      <c r="J68"/>
    </row>
    <row r="69" spans="1:11" s="50" customFormat="1" x14ac:dyDescent="0.25">
      <c r="A69"/>
      <c r="B69"/>
      <c r="C69"/>
      <c r="D69"/>
      <c r="E69"/>
      <c r="F69"/>
      <c r="G69"/>
      <c r="H69"/>
      <c r="I69"/>
      <c r="J69"/>
      <c r="K69" s="67"/>
    </row>
    <row r="70" spans="1:11" s="50" customFormat="1" x14ac:dyDescent="0.25">
      <c r="A70"/>
      <c r="B70"/>
      <c r="C70"/>
      <c r="D70"/>
      <c r="E70"/>
      <c r="F70"/>
      <c r="G70"/>
      <c r="H70"/>
      <c r="I70"/>
      <c r="J70"/>
      <c r="K70" s="67"/>
    </row>
    <row r="71" spans="1:11" s="50" customFormat="1" x14ac:dyDescent="0.25">
      <c r="A71"/>
      <c r="B71"/>
      <c r="C71"/>
      <c r="D71"/>
      <c r="E71"/>
      <c r="F71"/>
      <c r="G71"/>
      <c r="H71"/>
      <c r="I71"/>
      <c r="J71"/>
    </row>
    <row r="72" spans="1:11" s="50" customFormat="1" x14ac:dyDescent="0.25">
      <c r="A72"/>
      <c r="B72"/>
      <c r="C72"/>
      <c r="D72"/>
      <c r="E72"/>
      <c r="F72"/>
      <c r="G72"/>
      <c r="H72"/>
      <c r="I72"/>
      <c r="J72"/>
      <c r="K72" s="67"/>
    </row>
    <row r="73" spans="1:11" s="50" customFormat="1" x14ac:dyDescent="0.25">
      <c r="A73"/>
      <c r="B73"/>
      <c r="C73"/>
      <c r="D73"/>
      <c r="E73"/>
      <c r="F73"/>
      <c r="G73"/>
      <c r="H73"/>
      <c r="I73"/>
      <c r="J73"/>
      <c r="K73" s="67"/>
    </row>
    <row r="74" spans="1:11" s="50" customFormat="1" x14ac:dyDescent="0.25">
      <c r="A74"/>
      <c r="B74"/>
      <c r="C74"/>
      <c r="D74"/>
      <c r="E74"/>
      <c r="F74"/>
      <c r="G74"/>
      <c r="H74"/>
      <c r="I74"/>
      <c r="J74"/>
    </row>
    <row r="75" spans="1:11" s="50" customFormat="1" x14ac:dyDescent="0.25">
      <c r="A75"/>
      <c r="B75"/>
      <c r="C75"/>
      <c r="D75"/>
      <c r="E75"/>
      <c r="F75"/>
      <c r="G75"/>
      <c r="H75"/>
      <c r="I75"/>
      <c r="J75"/>
    </row>
    <row r="76" spans="1:11" s="50" customFormat="1" x14ac:dyDescent="0.25">
      <c r="A76"/>
      <c r="B76"/>
      <c r="C76"/>
      <c r="D76"/>
      <c r="E76"/>
      <c r="F76"/>
      <c r="G76"/>
      <c r="H76"/>
      <c r="I76"/>
      <c r="J76"/>
      <c r="K76" s="67"/>
    </row>
    <row r="77" spans="1:11" s="50" customFormat="1" x14ac:dyDescent="0.25">
      <c r="A77"/>
      <c r="B77"/>
      <c r="C77"/>
      <c r="D77"/>
      <c r="E77"/>
      <c r="F77"/>
      <c r="G77"/>
      <c r="H77"/>
      <c r="I77"/>
      <c r="J77"/>
      <c r="K77" s="67"/>
    </row>
    <row r="78" spans="1:11" s="50" customFormat="1" x14ac:dyDescent="0.25">
      <c r="A78"/>
      <c r="B78"/>
      <c r="C78"/>
      <c r="D78"/>
      <c r="E78"/>
      <c r="F78"/>
      <c r="G78"/>
      <c r="H78"/>
      <c r="I78"/>
      <c r="J78"/>
    </row>
    <row r="79" spans="1:11" s="50" customFormat="1" x14ac:dyDescent="0.25">
      <c r="A79"/>
      <c r="B79"/>
      <c r="C79"/>
      <c r="D79"/>
      <c r="E79"/>
      <c r="F79"/>
      <c r="G79"/>
      <c r="H79"/>
      <c r="I79"/>
      <c r="J79"/>
    </row>
    <row r="80" spans="1:11" s="50" customFormat="1" x14ac:dyDescent="0.25">
      <c r="A80"/>
      <c r="B80"/>
      <c r="C80"/>
      <c r="D80"/>
      <c r="E80"/>
      <c r="F80"/>
      <c r="G80"/>
      <c r="H80"/>
      <c r="I80"/>
      <c r="J80"/>
    </row>
    <row r="81" spans="1:11" s="50" customFormat="1" x14ac:dyDescent="0.25">
      <c r="A81"/>
      <c r="B81"/>
      <c r="C81"/>
      <c r="D81"/>
      <c r="E81"/>
      <c r="F81"/>
      <c r="G81"/>
      <c r="H81"/>
      <c r="I81"/>
      <c r="J81"/>
    </row>
    <row r="82" spans="1:11" s="50" customFormat="1" x14ac:dyDescent="0.25">
      <c r="A82"/>
      <c r="B82"/>
      <c r="C82"/>
      <c r="D82"/>
      <c r="E82"/>
      <c r="F82"/>
      <c r="G82"/>
      <c r="H82"/>
      <c r="I82"/>
      <c r="J82"/>
    </row>
    <row r="83" spans="1:11" s="50" customFormat="1" x14ac:dyDescent="0.25">
      <c r="A83"/>
      <c r="B83"/>
      <c r="C83"/>
      <c r="D83"/>
      <c r="E83"/>
      <c r="F83"/>
      <c r="G83"/>
      <c r="H83"/>
      <c r="I83"/>
      <c r="J83"/>
      <c r="K83" s="67"/>
    </row>
    <row r="84" spans="1:11" s="50" customFormat="1" x14ac:dyDescent="0.25">
      <c r="A84"/>
      <c r="B84"/>
      <c r="C84"/>
      <c r="D84"/>
      <c r="E84"/>
      <c r="F84"/>
      <c r="G84"/>
      <c r="H84"/>
      <c r="I84"/>
      <c r="J84"/>
      <c r="K84" s="67"/>
    </row>
    <row r="85" spans="1:11" s="50" customFormat="1" x14ac:dyDescent="0.25">
      <c r="A85"/>
      <c r="B85"/>
      <c r="C85"/>
      <c r="D85"/>
      <c r="E85"/>
      <c r="F85"/>
      <c r="G85"/>
      <c r="H85"/>
      <c r="I85"/>
      <c r="J85"/>
    </row>
    <row r="86" spans="1:11" s="50" customFormat="1" x14ac:dyDescent="0.25">
      <c r="A86"/>
      <c r="B86"/>
      <c r="C86"/>
      <c r="D86"/>
      <c r="E86"/>
      <c r="F86"/>
      <c r="G86"/>
      <c r="H86"/>
      <c r="I86"/>
      <c r="J86"/>
    </row>
    <row r="87" spans="1:11" s="50" customFormat="1" x14ac:dyDescent="0.25">
      <c r="A87"/>
      <c r="B87"/>
      <c r="C87"/>
      <c r="D87"/>
      <c r="E87"/>
      <c r="F87"/>
      <c r="G87"/>
      <c r="H87"/>
      <c r="I87"/>
      <c r="J87"/>
    </row>
    <row r="88" spans="1:11" s="50" customFormat="1" x14ac:dyDescent="0.25">
      <c r="A88"/>
      <c r="B88"/>
      <c r="C88"/>
      <c r="D88"/>
      <c r="E88"/>
      <c r="F88"/>
      <c r="G88"/>
      <c r="H88"/>
      <c r="I88"/>
      <c r="J88"/>
    </row>
    <row r="89" spans="1:11" s="50" customFormat="1" x14ac:dyDescent="0.25">
      <c r="A89"/>
      <c r="B89"/>
      <c r="C89"/>
      <c r="D89"/>
      <c r="E89"/>
      <c r="F89"/>
      <c r="G89"/>
      <c r="H89"/>
      <c r="I89"/>
      <c r="J89"/>
    </row>
    <row r="90" spans="1:11" s="50" customFormat="1" x14ac:dyDescent="0.25">
      <c r="A90"/>
      <c r="B90"/>
      <c r="C90"/>
      <c r="D90"/>
      <c r="E90"/>
      <c r="F90"/>
      <c r="G90"/>
      <c r="H90"/>
      <c r="I90"/>
      <c r="J90"/>
    </row>
    <row r="91" spans="1:11" s="50" customFormat="1" x14ac:dyDescent="0.25">
      <c r="A91"/>
      <c r="B91"/>
      <c r="C91"/>
      <c r="D91"/>
      <c r="E91"/>
      <c r="F91"/>
      <c r="G91"/>
      <c r="H91"/>
      <c r="I91"/>
      <c r="J91"/>
    </row>
    <row r="92" spans="1:11" s="50" customFormat="1" x14ac:dyDescent="0.25">
      <c r="A92"/>
      <c r="B92"/>
      <c r="C92"/>
      <c r="D92"/>
      <c r="E92"/>
      <c r="F92"/>
      <c r="G92"/>
      <c r="H92"/>
      <c r="I92"/>
      <c r="J92"/>
    </row>
    <row r="93" spans="1:11" s="50" customFormat="1" x14ac:dyDescent="0.25">
      <c r="A93"/>
      <c r="B93"/>
      <c r="C93"/>
      <c r="D93"/>
      <c r="E93"/>
      <c r="F93"/>
      <c r="G93"/>
      <c r="H93"/>
      <c r="I93"/>
      <c r="J93"/>
    </row>
    <row r="94" spans="1:11" s="50" customFormat="1" x14ac:dyDescent="0.25">
      <c r="A94"/>
      <c r="B94"/>
      <c r="C94"/>
      <c r="D94"/>
      <c r="E94"/>
      <c r="F94"/>
      <c r="G94"/>
      <c r="H94"/>
      <c r="I94"/>
      <c r="J94"/>
    </row>
    <row r="95" spans="1:11" s="50" customFormat="1" ht="11.25" customHeight="1" x14ac:dyDescent="0.25">
      <c r="A95"/>
      <c r="B95"/>
      <c r="C95"/>
      <c r="D95"/>
      <c r="E95"/>
      <c r="F95"/>
      <c r="G95"/>
      <c r="H95"/>
      <c r="I95"/>
      <c r="J95"/>
    </row>
    <row r="96" spans="1:11" s="50" customFormat="1" x14ac:dyDescent="0.25">
      <c r="A96"/>
      <c r="B96"/>
      <c r="C96"/>
      <c r="D96"/>
      <c r="E96"/>
      <c r="F96"/>
      <c r="G96"/>
      <c r="H96"/>
      <c r="I96"/>
      <c r="J96"/>
    </row>
    <row r="97" spans="1:11" s="50" customFormat="1" x14ac:dyDescent="0.25">
      <c r="A97"/>
      <c r="B97"/>
      <c r="C97"/>
      <c r="D97"/>
      <c r="E97"/>
      <c r="F97"/>
      <c r="G97"/>
      <c r="H97"/>
      <c r="I97"/>
      <c r="J97"/>
    </row>
    <row r="98" spans="1:11" s="50" customFormat="1" x14ac:dyDescent="0.25">
      <c r="A98"/>
      <c r="B98"/>
      <c r="C98"/>
      <c r="D98"/>
      <c r="E98"/>
      <c r="F98"/>
      <c r="G98"/>
      <c r="H98"/>
      <c r="I98"/>
      <c r="J98"/>
    </row>
    <row r="99" spans="1:11" s="50" customFormat="1" x14ac:dyDescent="0.25">
      <c r="A99"/>
      <c r="B99"/>
      <c r="C99"/>
      <c r="D99"/>
      <c r="E99"/>
      <c r="F99"/>
      <c r="G99"/>
      <c r="H99"/>
      <c r="I99"/>
      <c r="J99"/>
    </row>
    <row r="100" spans="1:11" s="50" customFormat="1" x14ac:dyDescent="0.25">
      <c r="A100"/>
      <c r="B100"/>
      <c r="C100"/>
      <c r="D100"/>
      <c r="E100"/>
      <c r="F100"/>
      <c r="G100"/>
      <c r="H100"/>
      <c r="I100"/>
      <c r="J100"/>
      <c r="K100" s="67"/>
    </row>
    <row r="101" spans="1:11" s="50" customFormat="1" x14ac:dyDescent="0.25">
      <c r="A101"/>
      <c r="B101"/>
      <c r="C101"/>
      <c r="D101"/>
      <c r="E101"/>
      <c r="F101"/>
      <c r="G101"/>
      <c r="H101"/>
      <c r="I101"/>
      <c r="J101"/>
    </row>
    <row r="102" spans="1:11" s="50" customFormat="1" x14ac:dyDescent="0.25">
      <c r="A102"/>
      <c r="B102"/>
      <c r="C102"/>
      <c r="D102"/>
      <c r="E102"/>
      <c r="F102"/>
      <c r="G102"/>
      <c r="H102"/>
      <c r="I102"/>
      <c r="J102"/>
    </row>
    <row r="103" spans="1:11" s="50" customFormat="1" x14ac:dyDescent="0.25">
      <c r="A103"/>
      <c r="B103"/>
      <c r="C103"/>
      <c r="D103"/>
      <c r="E103"/>
      <c r="F103"/>
      <c r="G103"/>
      <c r="H103"/>
      <c r="I103"/>
      <c r="J103"/>
    </row>
    <row r="104" spans="1:11" s="50" customFormat="1" x14ac:dyDescent="0.25">
      <c r="A104"/>
      <c r="B104"/>
      <c r="C104"/>
      <c r="D104"/>
      <c r="E104"/>
      <c r="F104"/>
      <c r="G104"/>
      <c r="H104"/>
      <c r="I104"/>
      <c r="J104"/>
    </row>
    <row r="105" spans="1:11" s="50" customFormat="1" x14ac:dyDescent="0.25">
      <c r="A105"/>
      <c r="B105"/>
      <c r="C105"/>
      <c r="D105"/>
      <c r="E105"/>
      <c r="F105"/>
      <c r="G105"/>
      <c r="H105"/>
      <c r="I105"/>
      <c r="J105"/>
      <c r="K105" s="67"/>
    </row>
    <row r="106" spans="1:11" s="50" customFormat="1" ht="15" customHeight="1" x14ac:dyDescent="0.25">
      <c r="A106"/>
      <c r="B106"/>
      <c r="C106"/>
      <c r="D106"/>
      <c r="E106"/>
      <c r="F106"/>
      <c r="G106"/>
      <c r="H106"/>
      <c r="I106"/>
      <c r="J106"/>
    </row>
    <row r="107" spans="1:11" s="50" customFormat="1" x14ac:dyDescent="0.25">
      <c r="A107"/>
      <c r="B107"/>
      <c r="C107"/>
      <c r="D107"/>
      <c r="E107"/>
      <c r="F107"/>
      <c r="G107"/>
      <c r="H107"/>
      <c r="I107"/>
      <c r="J107"/>
    </row>
    <row r="108" spans="1:11" s="50" customFormat="1" x14ac:dyDescent="0.25">
      <c r="A108"/>
      <c r="B108"/>
      <c r="C108"/>
      <c r="D108"/>
      <c r="E108"/>
      <c r="F108"/>
      <c r="G108"/>
      <c r="H108"/>
      <c r="I108"/>
      <c r="J108"/>
    </row>
    <row r="109" spans="1:11" s="50" customFormat="1" x14ac:dyDescent="0.25">
      <c r="A109"/>
      <c r="B109"/>
      <c r="C109"/>
      <c r="D109"/>
      <c r="E109"/>
      <c r="F109"/>
      <c r="G109"/>
      <c r="H109"/>
      <c r="I109"/>
      <c r="J109"/>
    </row>
    <row r="110" spans="1:11" s="50" customFormat="1" x14ac:dyDescent="0.25">
      <c r="A110"/>
      <c r="B110"/>
      <c r="C110"/>
      <c r="D110"/>
      <c r="E110"/>
      <c r="F110"/>
      <c r="G110"/>
      <c r="H110"/>
      <c r="I110"/>
      <c r="J110"/>
    </row>
    <row r="111" spans="1:11" s="50" customFormat="1" x14ac:dyDescent="0.25">
      <c r="A111"/>
      <c r="B111"/>
      <c r="C111"/>
      <c r="D111"/>
      <c r="E111"/>
      <c r="F111"/>
      <c r="G111"/>
      <c r="H111"/>
      <c r="I111"/>
      <c r="J111"/>
    </row>
    <row r="112" spans="1:11" s="50" customFormat="1" x14ac:dyDescent="0.25">
      <c r="A112"/>
      <c r="B112"/>
      <c r="C112"/>
      <c r="D112"/>
      <c r="E112"/>
      <c r="F112"/>
      <c r="G112"/>
      <c r="H112"/>
      <c r="I112"/>
      <c r="J112"/>
    </row>
    <row r="113" spans="1:11" s="50" customFormat="1" x14ac:dyDescent="0.25">
      <c r="A113"/>
      <c r="B113"/>
      <c r="C113"/>
      <c r="D113"/>
      <c r="E113"/>
      <c r="F113"/>
      <c r="G113"/>
      <c r="H113"/>
      <c r="I113"/>
      <c r="J113"/>
      <c r="K113" s="67"/>
    </row>
    <row r="114" spans="1:11" s="50" customFormat="1" x14ac:dyDescent="0.25">
      <c r="A114"/>
      <c r="B114"/>
      <c r="C114"/>
      <c r="D114"/>
      <c r="E114"/>
      <c r="F114"/>
      <c r="G114"/>
      <c r="H114"/>
      <c r="I114"/>
      <c r="J114"/>
      <c r="K114" s="67"/>
    </row>
    <row r="115" spans="1:11" s="50" customFormat="1" x14ac:dyDescent="0.25">
      <c r="A115"/>
      <c r="B115"/>
      <c r="C115"/>
      <c r="D115"/>
      <c r="E115"/>
      <c r="F115"/>
      <c r="G115"/>
      <c r="H115"/>
      <c r="I115"/>
      <c r="J115"/>
    </row>
    <row r="116" spans="1:11" s="50" customFormat="1" x14ac:dyDescent="0.25">
      <c r="A116"/>
      <c r="B116"/>
      <c r="C116"/>
      <c r="D116"/>
      <c r="E116"/>
      <c r="F116"/>
      <c r="G116"/>
      <c r="H116"/>
      <c r="I116"/>
      <c r="J116"/>
    </row>
    <row r="117" spans="1:11" s="50" customFormat="1" x14ac:dyDescent="0.25">
      <c r="A117"/>
      <c r="B117"/>
      <c r="C117"/>
      <c r="D117"/>
      <c r="E117"/>
      <c r="F117"/>
      <c r="G117"/>
      <c r="H117"/>
      <c r="I117"/>
      <c r="J117"/>
    </row>
    <row r="118" spans="1:11" s="50" customFormat="1" x14ac:dyDescent="0.25">
      <c r="A118"/>
      <c r="B118"/>
      <c r="C118"/>
      <c r="D118"/>
      <c r="E118"/>
      <c r="F118"/>
      <c r="G118"/>
      <c r="H118"/>
      <c r="I118"/>
      <c r="J118"/>
    </row>
    <row r="119" spans="1:11" s="50" customFormat="1" x14ac:dyDescent="0.25">
      <c r="A119"/>
      <c r="B119"/>
      <c r="C119"/>
      <c r="D119"/>
      <c r="E119"/>
      <c r="F119"/>
      <c r="G119"/>
      <c r="H119"/>
      <c r="I119"/>
      <c r="J119"/>
    </row>
    <row r="120" spans="1:11" s="50" customFormat="1" x14ac:dyDescent="0.25">
      <c r="A120"/>
      <c r="B120"/>
      <c r="C120"/>
      <c r="D120"/>
      <c r="E120"/>
      <c r="F120"/>
      <c r="G120"/>
      <c r="H120"/>
      <c r="I120"/>
      <c r="J120"/>
    </row>
    <row r="121" spans="1:11" s="50" customFormat="1" x14ac:dyDescent="0.25">
      <c r="A121"/>
      <c r="B121"/>
      <c r="C121"/>
      <c r="D121"/>
      <c r="E121"/>
      <c r="F121"/>
      <c r="G121"/>
      <c r="H121"/>
      <c r="I121"/>
      <c r="J121"/>
    </row>
    <row r="122" spans="1:11" s="50" customFormat="1" x14ac:dyDescent="0.25">
      <c r="A122"/>
      <c r="B122"/>
      <c r="C122"/>
      <c r="D122"/>
      <c r="E122"/>
      <c r="F122"/>
      <c r="G122"/>
      <c r="H122"/>
      <c r="I122"/>
      <c r="J122"/>
    </row>
    <row r="123" spans="1:11" s="50" customFormat="1" x14ac:dyDescent="0.25">
      <c r="A123"/>
      <c r="B123"/>
      <c r="C123"/>
      <c r="D123"/>
      <c r="E123"/>
      <c r="F123"/>
      <c r="G123"/>
      <c r="H123"/>
      <c r="I123"/>
      <c r="J123"/>
    </row>
    <row r="124" spans="1:11" s="50" customFormat="1" x14ac:dyDescent="0.25">
      <c r="A124"/>
      <c r="B124"/>
      <c r="C124"/>
      <c r="D124"/>
      <c r="E124"/>
      <c r="F124"/>
      <c r="G124"/>
      <c r="H124"/>
      <c r="I124"/>
      <c r="J124"/>
    </row>
    <row r="125" spans="1:11" s="50" customFormat="1" x14ac:dyDescent="0.25">
      <c r="A125"/>
      <c r="B125"/>
      <c r="C125"/>
      <c r="D125"/>
      <c r="E125"/>
      <c r="F125"/>
      <c r="G125"/>
      <c r="H125"/>
      <c r="I125"/>
      <c r="J125"/>
    </row>
    <row r="126" spans="1:11" s="50" customFormat="1" x14ac:dyDescent="0.25">
      <c r="A126"/>
      <c r="B126"/>
      <c r="C126"/>
      <c r="D126"/>
      <c r="E126"/>
      <c r="F126"/>
      <c r="G126"/>
      <c r="H126"/>
      <c r="I126"/>
      <c r="J126"/>
    </row>
    <row r="127" spans="1:11" s="50" customFormat="1" x14ac:dyDescent="0.25">
      <c r="A127"/>
      <c r="B127"/>
      <c r="C127"/>
      <c r="D127"/>
      <c r="E127"/>
      <c r="F127"/>
      <c r="G127"/>
      <c r="H127"/>
      <c r="I127"/>
      <c r="J127"/>
    </row>
    <row r="128" spans="1:11" s="50" customFormat="1" x14ac:dyDescent="0.25">
      <c r="A128"/>
      <c r="B128"/>
      <c r="C128"/>
      <c r="D128"/>
      <c r="E128"/>
      <c r="F128"/>
      <c r="G128"/>
      <c r="H128"/>
      <c r="I128"/>
      <c r="J128"/>
    </row>
    <row r="129" spans="1:11" s="50" customFormat="1" x14ac:dyDescent="0.25">
      <c r="A129"/>
      <c r="B129"/>
      <c r="C129"/>
      <c r="D129"/>
      <c r="E129"/>
      <c r="F129"/>
      <c r="G129"/>
      <c r="H129"/>
      <c r="I129"/>
      <c r="J129"/>
      <c r="K129" s="67"/>
    </row>
    <row r="130" spans="1:11" s="50" customFormat="1" x14ac:dyDescent="0.25">
      <c r="A130"/>
      <c r="B130"/>
      <c r="C130"/>
      <c r="D130"/>
      <c r="E130"/>
      <c r="F130"/>
      <c r="G130"/>
      <c r="H130"/>
      <c r="I130"/>
      <c r="J130"/>
      <c r="K130" s="67"/>
    </row>
    <row r="131" spans="1:11" s="50" customFormat="1" x14ac:dyDescent="0.25">
      <c r="A131"/>
      <c r="B131"/>
      <c r="C131"/>
      <c r="D131"/>
      <c r="E131"/>
      <c r="F131"/>
      <c r="G131"/>
      <c r="H131"/>
      <c r="I131"/>
      <c r="J131"/>
    </row>
    <row r="132" spans="1:11" s="50" customFormat="1" x14ac:dyDescent="0.25">
      <c r="A132"/>
      <c r="B132"/>
      <c r="C132"/>
      <c r="D132"/>
      <c r="E132"/>
      <c r="F132"/>
      <c r="G132"/>
      <c r="H132"/>
      <c r="I132"/>
      <c r="J132"/>
    </row>
    <row r="133" spans="1:11" s="50" customFormat="1" x14ac:dyDescent="0.25">
      <c r="A133"/>
      <c r="B133"/>
      <c r="C133"/>
      <c r="D133"/>
      <c r="E133"/>
      <c r="F133"/>
      <c r="G133"/>
      <c r="H133"/>
      <c r="I133"/>
      <c r="J133"/>
    </row>
    <row r="134" spans="1:11" s="50" customFormat="1" x14ac:dyDescent="0.25">
      <c r="A134"/>
      <c r="B134"/>
      <c r="C134"/>
      <c r="D134"/>
      <c r="E134"/>
      <c r="F134"/>
      <c r="G134"/>
      <c r="H134"/>
      <c r="I134"/>
      <c r="J134"/>
    </row>
    <row r="135" spans="1:11" s="50" customFormat="1" x14ac:dyDescent="0.25">
      <c r="A135"/>
      <c r="B135"/>
      <c r="C135"/>
      <c r="D135"/>
      <c r="E135"/>
      <c r="F135"/>
      <c r="G135"/>
      <c r="H135"/>
      <c r="I135"/>
      <c r="J135"/>
    </row>
    <row r="136" spans="1:11" s="50" customFormat="1" x14ac:dyDescent="0.25">
      <c r="A136"/>
      <c r="B136"/>
      <c r="C136"/>
      <c r="D136"/>
      <c r="E136"/>
      <c r="F136"/>
      <c r="G136"/>
      <c r="H136"/>
      <c r="I136"/>
      <c r="J136"/>
      <c r="K136" s="67"/>
    </row>
    <row r="137" spans="1:11" s="50" customFormat="1" x14ac:dyDescent="0.25">
      <c r="A137"/>
      <c r="B137"/>
      <c r="C137"/>
      <c r="D137"/>
      <c r="E137"/>
      <c r="F137"/>
      <c r="G137"/>
      <c r="H137"/>
      <c r="I137"/>
      <c r="J137"/>
      <c r="K137" s="67"/>
    </row>
    <row r="138" spans="1:11" s="50" customFormat="1" x14ac:dyDescent="0.25">
      <c r="A138"/>
      <c r="B138"/>
      <c r="C138"/>
      <c r="D138"/>
      <c r="E138"/>
      <c r="F138"/>
      <c r="G138"/>
      <c r="H138"/>
      <c r="I138"/>
      <c r="J138"/>
      <c r="K138" s="67"/>
    </row>
    <row r="139" spans="1:11" s="50" customFormat="1" x14ac:dyDescent="0.25">
      <c r="A139"/>
      <c r="B139"/>
      <c r="C139"/>
      <c r="D139"/>
      <c r="E139"/>
      <c r="F139"/>
      <c r="G139"/>
      <c r="H139"/>
      <c r="I139"/>
      <c r="J139"/>
    </row>
    <row r="140" spans="1:11" s="50" customFormat="1" x14ac:dyDescent="0.25">
      <c r="A140"/>
      <c r="B140"/>
      <c r="C140"/>
      <c r="D140"/>
      <c r="E140"/>
      <c r="F140"/>
      <c r="G140"/>
      <c r="H140"/>
      <c r="I140"/>
      <c r="J140"/>
    </row>
    <row r="141" spans="1:11" s="50" customFormat="1" x14ac:dyDescent="0.25">
      <c r="A141"/>
      <c r="B141"/>
      <c r="C141"/>
      <c r="D141"/>
      <c r="E141"/>
      <c r="F141"/>
      <c r="G141"/>
      <c r="H141"/>
      <c r="I141"/>
      <c r="J141"/>
    </row>
    <row r="142" spans="1:11" s="50" customFormat="1" x14ac:dyDescent="0.25">
      <c r="A142"/>
      <c r="B142"/>
      <c r="C142"/>
      <c r="D142"/>
      <c r="E142"/>
      <c r="F142"/>
      <c r="G142"/>
      <c r="H142"/>
      <c r="I142"/>
      <c r="J142"/>
    </row>
    <row r="143" spans="1:11" s="50" customFormat="1" x14ac:dyDescent="0.25">
      <c r="A143"/>
      <c r="B143"/>
      <c r="C143"/>
      <c r="D143"/>
      <c r="E143"/>
      <c r="F143"/>
      <c r="G143"/>
      <c r="H143"/>
      <c r="I143"/>
      <c r="J143"/>
      <c r="K143" s="67"/>
    </row>
    <row r="144" spans="1:11" s="50" customFormat="1" x14ac:dyDescent="0.25">
      <c r="A144"/>
      <c r="B144"/>
      <c r="C144"/>
      <c r="D144"/>
      <c r="E144"/>
      <c r="F144"/>
      <c r="G144"/>
      <c r="H144"/>
      <c r="I144"/>
      <c r="J144"/>
      <c r="K144" s="67"/>
    </row>
    <row r="145" spans="1:10" s="50" customFormat="1" x14ac:dyDescent="0.25">
      <c r="A145"/>
      <c r="B145"/>
      <c r="C145"/>
      <c r="D145"/>
      <c r="E145"/>
      <c r="F145"/>
      <c r="G145"/>
      <c r="H145"/>
      <c r="I145"/>
      <c r="J145"/>
    </row>
    <row r="146" spans="1:10" s="47" customFormat="1" x14ac:dyDescent="0.25">
      <c r="A146"/>
      <c r="B146"/>
      <c r="C146"/>
      <c r="D146"/>
      <c r="E146"/>
      <c r="F146"/>
      <c r="G146"/>
      <c r="H146"/>
      <c r="I146"/>
      <c r="J146"/>
    </row>
    <row r="147" spans="1:10" s="47" customFormat="1" x14ac:dyDescent="0.25">
      <c r="A147"/>
      <c r="B147"/>
      <c r="C147"/>
      <c r="D147"/>
      <c r="E147"/>
      <c r="F147"/>
      <c r="G147"/>
      <c r="H147"/>
      <c r="I147"/>
      <c r="J147"/>
    </row>
    <row r="148" spans="1:10" s="47" customFormat="1" x14ac:dyDescent="0.25">
      <c r="A148"/>
      <c r="B148"/>
      <c r="C148"/>
      <c r="D148"/>
      <c r="E148"/>
      <c r="F148"/>
      <c r="G148"/>
      <c r="H148"/>
      <c r="I148"/>
      <c r="J148"/>
    </row>
  </sheetData>
  <mergeCells count="4">
    <mergeCell ref="A2:J2"/>
    <mergeCell ref="A1:J1"/>
    <mergeCell ref="A3:J3"/>
    <mergeCell ref="E5:J5"/>
  </mergeCells>
  <printOptions horizontalCentered="1"/>
  <pageMargins left="1" right="0.31496062992126" top="1" bottom="0.31496062992126" header="0.31496062992126" footer="0.31496062992126"/>
  <pageSetup paperSize="5" scale="85" orientation="landscape" horizontalDpi="4294967293" verticalDpi="300" r:id="rId1"/>
  <rowBreaks count="3" manualBreakCount="3">
    <brk id="42" max="11" man="1"/>
    <brk id="79" max="11" man="1"/>
    <brk id="11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topLeftCell="A3" zoomScaleSheetLayoutView="100" workbookViewId="0">
      <selection activeCell="A16" sqref="A16"/>
    </sheetView>
  </sheetViews>
  <sheetFormatPr defaultRowHeight="15" x14ac:dyDescent="0.25"/>
  <cols>
    <col min="1" max="1" width="27.7109375" style="94" customWidth="1"/>
    <col min="2" max="2" width="49.85546875" style="94" customWidth="1"/>
    <col min="3" max="3" width="39.140625" style="94" customWidth="1"/>
    <col min="4" max="4" width="42.5703125" style="94" customWidth="1"/>
    <col min="5" max="5" width="9.140625" style="94"/>
  </cols>
  <sheetData>
    <row r="1" spans="1:5" ht="15.75" x14ac:dyDescent="0.25">
      <c r="A1" s="373" t="s">
        <v>297</v>
      </c>
      <c r="B1" s="373"/>
      <c r="C1" s="373"/>
      <c r="D1" s="373"/>
    </row>
    <row r="2" spans="1:5" ht="15.75" x14ac:dyDescent="0.25">
      <c r="A2" s="373" t="s">
        <v>298</v>
      </c>
      <c r="B2" s="373"/>
      <c r="C2" s="373"/>
      <c r="D2" s="373"/>
    </row>
    <row r="5" spans="1:5" x14ac:dyDescent="0.25">
      <c r="A5" s="95" t="s">
        <v>299</v>
      </c>
      <c r="B5" s="374" t="s">
        <v>300</v>
      </c>
      <c r="C5" s="374"/>
      <c r="D5" s="375"/>
      <c r="E5" s="96"/>
    </row>
    <row r="6" spans="1:5" ht="26.25" customHeight="1" x14ac:dyDescent="0.25">
      <c r="A6" s="95" t="s">
        <v>301</v>
      </c>
      <c r="B6" s="376" t="s">
        <v>315</v>
      </c>
      <c r="C6" s="376"/>
      <c r="D6" s="377"/>
      <c r="E6" s="96"/>
    </row>
    <row r="7" spans="1:5" x14ac:dyDescent="0.25">
      <c r="A7" s="97" t="s">
        <v>4</v>
      </c>
      <c r="B7" s="97" t="s">
        <v>5</v>
      </c>
      <c r="C7" s="97" t="s">
        <v>302</v>
      </c>
      <c r="D7" s="97" t="s">
        <v>303</v>
      </c>
      <c r="E7" s="98"/>
    </row>
    <row r="8" spans="1:5" ht="47.25" customHeight="1" x14ac:dyDescent="0.25">
      <c r="A8" s="378" t="s">
        <v>304</v>
      </c>
      <c r="B8" s="99" t="s">
        <v>305</v>
      </c>
      <c r="C8" s="99" t="s">
        <v>306</v>
      </c>
      <c r="D8" s="99" t="s">
        <v>307</v>
      </c>
    </row>
    <row r="9" spans="1:5" ht="15.75" x14ac:dyDescent="0.25">
      <c r="A9" s="379"/>
      <c r="B9" s="100"/>
      <c r="C9" s="101"/>
      <c r="D9" s="101"/>
    </row>
    <row r="10" spans="1:5" ht="68.25" customHeight="1" x14ac:dyDescent="0.25">
      <c r="A10" s="379"/>
      <c r="B10" s="99" t="s">
        <v>308</v>
      </c>
      <c r="C10" s="99" t="s">
        <v>309</v>
      </c>
      <c r="D10" s="99" t="s">
        <v>310</v>
      </c>
    </row>
    <row r="11" spans="1:5" ht="14.25" customHeight="1" x14ac:dyDescent="0.25">
      <c r="A11" s="102"/>
      <c r="B11" s="100"/>
      <c r="C11" s="101"/>
      <c r="D11" s="101"/>
    </row>
    <row r="12" spans="1:5" ht="31.5" x14ac:dyDescent="0.25">
      <c r="A12" s="102"/>
      <c r="B12" s="99" t="s">
        <v>311</v>
      </c>
      <c r="C12" s="99" t="s">
        <v>312</v>
      </c>
      <c r="D12" s="101"/>
    </row>
    <row r="13" spans="1:5" ht="15.75" x14ac:dyDescent="0.25">
      <c r="A13" s="102"/>
      <c r="B13" s="100"/>
      <c r="C13" s="101"/>
      <c r="D13" s="101"/>
    </row>
    <row r="14" spans="1:5" ht="63" x14ac:dyDescent="0.25">
      <c r="A14" s="102"/>
      <c r="B14" s="99" t="s">
        <v>313</v>
      </c>
      <c r="C14" s="101"/>
      <c r="D14" s="101"/>
    </row>
    <row r="15" spans="1:5" ht="15.75" x14ac:dyDescent="0.25">
      <c r="A15" s="102"/>
      <c r="B15" s="100"/>
      <c r="C15" s="103"/>
      <c r="D15" s="103"/>
    </row>
    <row r="16" spans="1:5" ht="78.75" x14ac:dyDescent="0.25">
      <c r="A16" s="102"/>
      <c r="B16" s="99" t="s">
        <v>314</v>
      </c>
      <c r="C16" s="103"/>
      <c r="D16" s="103"/>
    </row>
    <row r="17" spans="1:4" x14ac:dyDescent="0.25">
      <c r="A17" s="104"/>
      <c r="B17" s="104"/>
      <c r="C17" s="104"/>
      <c r="D17" s="104"/>
    </row>
  </sheetData>
  <mergeCells count="5">
    <mergeCell ref="A1:D1"/>
    <mergeCell ref="A2:D2"/>
    <mergeCell ref="B5:D5"/>
    <mergeCell ref="B6:D6"/>
    <mergeCell ref="A8:A10"/>
  </mergeCells>
  <printOptions horizontalCentered="1"/>
  <pageMargins left="1" right="0.7" top="1" bottom="1" header="0.75" footer="0.3"/>
  <pageSetup paperSize="5"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9"/>
  <sheetViews>
    <sheetView view="pageBreakPreview" topLeftCell="A280" zoomScale="85" zoomScaleSheetLayoutView="85" zoomScalePageLayoutView="70" workbookViewId="0">
      <selection activeCell="E302" sqref="E302"/>
    </sheetView>
  </sheetViews>
  <sheetFormatPr defaultRowHeight="15" x14ac:dyDescent="0.25"/>
  <cols>
    <col min="1" max="1" width="4.42578125" customWidth="1"/>
    <col min="2" max="2" width="23.42578125" customWidth="1"/>
    <col min="3" max="3" width="23.140625" customWidth="1"/>
    <col min="4" max="4" width="18.85546875" customWidth="1"/>
    <col min="5" max="5" width="8.7109375" customWidth="1"/>
    <col min="6" max="6" width="16.85546875" customWidth="1"/>
    <col min="7" max="7" width="7.28515625" customWidth="1"/>
    <col min="8" max="8" width="16.85546875" customWidth="1"/>
    <col min="9" max="9" width="8.28515625" customWidth="1"/>
    <col min="10" max="10" width="18.85546875" customWidth="1"/>
    <col min="11" max="11" width="7.85546875" customWidth="1"/>
    <col min="12" max="12" width="18.85546875" customWidth="1"/>
    <col min="13" max="13" width="8.5703125" customWidth="1"/>
    <col min="14" max="14" width="18.85546875" customWidth="1"/>
    <col min="15" max="15" width="8.140625" customWidth="1"/>
    <col min="16" max="16" width="20.140625" customWidth="1"/>
    <col min="17" max="17" width="9.140625" style="4"/>
    <col min="18" max="18" width="12.5703125" style="4" bestFit="1" customWidth="1"/>
  </cols>
  <sheetData>
    <row r="1" spans="1:18" ht="15.75" x14ac:dyDescent="0.25">
      <c r="A1" s="368" t="s">
        <v>295</v>
      </c>
      <c r="B1" s="368"/>
      <c r="C1" s="368"/>
      <c r="D1" s="368"/>
      <c r="E1" s="368"/>
      <c r="F1" s="368"/>
      <c r="G1" s="368"/>
      <c r="H1" s="368"/>
      <c r="I1" s="368"/>
      <c r="J1" s="368"/>
      <c r="K1" s="368"/>
      <c r="L1" s="368"/>
      <c r="M1" s="368"/>
      <c r="N1" s="368"/>
      <c r="O1" s="368"/>
      <c r="P1" s="368"/>
    </row>
    <row r="2" spans="1:18" s="50" customFormat="1" ht="18" x14ac:dyDescent="0.25">
      <c r="A2" s="380" t="s">
        <v>175</v>
      </c>
      <c r="B2" s="380"/>
      <c r="C2" s="380"/>
      <c r="D2" s="380"/>
      <c r="E2" s="380"/>
      <c r="F2" s="380"/>
      <c r="G2" s="380"/>
      <c r="H2" s="380"/>
      <c r="I2" s="380"/>
      <c r="J2" s="380"/>
      <c r="K2" s="380"/>
      <c r="L2" s="380"/>
      <c r="M2" s="380"/>
      <c r="N2" s="380"/>
      <c r="O2" s="380"/>
      <c r="P2" s="380"/>
      <c r="Q2" s="80"/>
      <c r="R2" s="80"/>
    </row>
    <row r="3" spans="1:18" s="50" customFormat="1" ht="18" x14ac:dyDescent="0.25">
      <c r="A3" s="380" t="s">
        <v>172</v>
      </c>
      <c r="B3" s="380"/>
      <c r="C3" s="380"/>
      <c r="D3" s="380"/>
      <c r="E3" s="380"/>
      <c r="F3" s="380"/>
      <c r="G3" s="380"/>
      <c r="H3" s="380"/>
      <c r="I3" s="380"/>
      <c r="J3" s="380"/>
      <c r="K3" s="380"/>
      <c r="L3" s="380"/>
      <c r="M3" s="380"/>
      <c r="N3" s="380"/>
      <c r="O3" s="380"/>
      <c r="P3" s="380"/>
      <c r="Q3" s="80"/>
      <c r="R3" s="80"/>
    </row>
    <row r="4" spans="1:18" s="50" customFormat="1" ht="14.25" x14ac:dyDescent="0.2">
      <c r="Q4" s="80"/>
      <c r="R4" s="80"/>
    </row>
    <row r="5" spans="1:18" s="50" customFormat="1" ht="14.25" x14ac:dyDescent="0.2">
      <c r="A5" s="51"/>
      <c r="B5" s="51"/>
      <c r="C5" s="51"/>
      <c r="D5" s="51"/>
      <c r="E5" s="381" t="s">
        <v>173</v>
      </c>
      <c r="F5" s="382"/>
      <c r="G5" s="382"/>
      <c r="H5" s="382"/>
      <c r="I5" s="382"/>
      <c r="J5" s="382"/>
      <c r="K5" s="382"/>
      <c r="L5" s="382"/>
      <c r="M5" s="382"/>
      <c r="N5" s="382"/>
      <c r="O5" s="382"/>
      <c r="P5" s="383"/>
      <c r="Q5" s="80"/>
      <c r="R5" s="80"/>
    </row>
    <row r="6" spans="1:18" s="50" customFormat="1" ht="14.25" x14ac:dyDescent="0.2">
      <c r="A6" s="54"/>
      <c r="B6" s="54" t="s">
        <v>6</v>
      </c>
      <c r="C6" s="54" t="s">
        <v>8</v>
      </c>
      <c r="D6" s="56" t="s">
        <v>11</v>
      </c>
      <c r="E6" s="52"/>
      <c r="F6" s="53"/>
      <c r="G6" s="52"/>
      <c r="H6" s="53"/>
      <c r="I6" s="52"/>
      <c r="J6" s="53"/>
      <c r="K6" s="52"/>
      <c r="L6" s="53"/>
      <c r="M6" s="52"/>
      <c r="N6" s="53"/>
      <c r="O6" s="384" t="s">
        <v>2</v>
      </c>
      <c r="P6" s="384"/>
      <c r="Q6" s="80"/>
      <c r="R6" s="80"/>
    </row>
    <row r="7" spans="1:18" s="50" customFormat="1" ht="14.25" x14ac:dyDescent="0.2">
      <c r="A7" s="54" t="s">
        <v>135</v>
      </c>
      <c r="B7" s="54" t="s">
        <v>5</v>
      </c>
      <c r="C7" s="54" t="s">
        <v>14</v>
      </c>
      <c r="D7" s="56" t="s">
        <v>12</v>
      </c>
      <c r="E7" s="387" t="s">
        <v>165</v>
      </c>
      <c r="F7" s="388"/>
      <c r="G7" s="387" t="s">
        <v>160</v>
      </c>
      <c r="H7" s="388"/>
      <c r="I7" s="387" t="s">
        <v>161</v>
      </c>
      <c r="J7" s="388"/>
      <c r="K7" s="387" t="s">
        <v>162</v>
      </c>
      <c r="L7" s="388"/>
      <c r="M7" s="387" t="s">
        <v>163</v>
      </c>
      <c r="N7" s="388"/>
      <c r="O7" s="385" t="s">
        <v>3</v>
      </c>
      <c r="P7" s="385"/>
      <c r="Q7" s="80"/>
      <c r="R7" s="80"/>
    </row>
    <row r="8" spans="1:18" s="50" customFormat="1" ht="14.25" x14ac:dyDescent="0.2">
      <c r="A8" s="55"/>
      <c r="B8" s="55"/>
      <c r="C8" s="54" t="s">
        <v>9</v>
      </c>
      <c r="D8" s="56" t="s">
        <v>13</v>
      </c>
      <c r="E8" s="57"/>
      <c r="F8" s="58"/>
      <c r="G8" s="57"/>
      <c r="H8" s="58"/>
      <c r="I8" s="57"/>
      <c r="J8" s="58"/>
      <c r="K8" s="57"/>
      <c r="L8" s="58"/>
      <c r="M8" s="57"/>
      <c r="N8" s="58"/>
      <c r="O8" s="386" t="s">
        <v>164</v>
      </c>
      <c r="P8" s="386"/>
      <c r="Q8" s="80"/>
      <c r="R8" s="80"/>
    </row>
    <row r="9" spans="1:18" s="50" customFormat="1" ht="14.25" x14ac:dyDescent="0.2">
      <c r="A9" s="54"/>
      <c r="B9" s="54"/>
      <c r="C9" s="54"/>
      <c r="D9" s="59" t="s">
        <v>166</v>
      </c>
      <c r="E9" s="60" t="s">
        <v>0</v>
      </c>
      <c r="F9" s="60" t="s">
        <v>1</v>
      </c>
      <c r="G9" s="60" t="s">
        <v>0</v>
      </c>
      <c r="H9" s="60" t="s">
        <v>1</v>
      </c>
      <c r="I9" s="60" t="s">
        <v>0</v>
      </c>
      <c r="J9" s="60" t="s">
        <v>1</v>
      </c>
      <c r="K9" s="60" t="s">
        <v>0</v>
      </c>
      <c r="L9" s="60" t="s">
        <v>1</v>
      </c>
      <c r="M9" s="60" t="s">
        <v>0</v>
      </c>
      <c r="N9" s="60" t="s">
        <v>1</v>
      </c>
      <c r="O9" s="54" t="s">
        <v>0</v>
      </c>
      <c r="P9" s="54" t="s">
        <v>1</v>
      </c>
      <c r="Q9" s="82"/>
      <c r="R9" s="80"/>
    </row>
    <row r="10" spans="1:18" s="50" customFormat="1" ht="14.25" x14ac:dyDescent="0.2">
      <c r="A10" s="61">
        <v>1</v>
      </c>
      <c r="B10" s="61">
        <v>2</v>
      </c>
      <c r="C10" s="61">
        <v>4</v>
      </c>
      <c r="D10" s="61">
        <v>5</v>
      </c>
      <c r="E10" s="61">
        <v>6</v>
      </c>
      <c r="F10" s="61">
        <v>7</v>
      </c>
      <c r="G10" s="61">
        <v>8</v>
      </c>
      <c r="H10" s="61">
        <v>9</v>
      </c>
      <c r="I10" s="61">
        <v>10</v>
      </c>
      <c r="J10" s="61">
        <v>11</v>
      </c>
      <c r="K10" s="61">
        <v>12</v>
      </c>
      <c r="L10" s="61">
        <v>13</v>
      </c>
      <c r="M10" s="61">
        <v>14</v>
      </c>
      <c r="N10" s="61">
        <v>15</v>
      </c>
      <c r="O10" s="61">
        <v>16</v>
      </c>
      <c r="P10" s="61">
        <v>17</v>
      </c>
      <c r="Q10" s="82"/>
      <c r="R10" s="80"/>
    </row>
    <row r="11" spans="1:18" s="50" customFormat="1" ht="15" customHeight="1" x14ac:dyDescent="0.2">
      <c r="A11" s="62"/>
      <c r="B11" s="62"/>
      <c r="C11" s="62"/>
      <c r="D11" s="62"/>
      <c r="E11" s="62"/>
      <c r="F11" s="62"/>
      <c r="G11" s="62"/>
      <c r="H11" s="62"/>
      <c r="I11" s="62"/>
      <c r="J11" s="62"/>
      <c r="K11" s="62"/>
      <c r="L11" s="62"/>
      <c r="M11" s="62"/>
      <c r="N11" s="62"/>
      <c r="O11" s="62"/>
      <c r="P11" s="62"/>
      <c r="Q11" s="80"/>
      <c r="R11" s="80"/>
    </row>
    <row r="12" spans="1:18" s="50" customFormat="1" ht="15" customHeight="1" x14ac:dyDescent="0.2">
      <c r="A12" s="49"/>
      <c r="B12" s="48" t="s">
        <v>267</v>
      </c>
      <c r="C12" s="48"/>
      <c r="D12" s="63">
        <f>D15+D22+D31+D38+D46+D62+D71+D79+D86+D93+D53+D101</f>
        <v>235860500</v>
      </c>
      <c r="E12" s="48"/>
      <c r="F12" s="63">
        <f>F15+F22+F31+F38+F46+F62+F71+F79+F86+F93+F53+F101</f>
        <v>193157700</v>
      </c>
      <c r="G12" s="48"/>
      <c r="H12" s="63">
        <f>H15+H22+H31+H38+H46+H53+H62+H71+H79+H86</f>
        <v>321351949</v>
      </c>
      <c r="I12" s="48"/>
      <c r="J12" s="63">
        <f>J15+J22+J31+J38+J46+J53+J62+J71+J79+J86</f>
        <v>379563449</v>
      </c>
      <c r="K12" s="48"/>
      <c r="L12" s="63">
        <f>L15+L22+L31+L38+L46+L53+L62+L71+L79+L86</f>
        <v>395655002</v>
      </c>
      <c r="M12" s="48"/>
      <c r="N12" s="63">
        <f>N15+N22+N31+N38+N46+N53+N62+N71+N79+N86</f>
        <v>517731742</v>
      </c>
      <c r="O12" s="48"/>
      <c r="P12" s="63">
        <f>P15+P22+P31+P38+P46+P53+P62+P71+P79+P86</f>
        <v>1748249842</v>
      </c>
      <c r="Q12" s="83"/>
      <c r="R12" s="80"/>
    </row>
    <row r="13" spans="1:18" s="50" customFormat="1" ht="15" customHeight="1" x14ac:dyDescent="0.2">
      <c r="A13" s="49"/>
      <c r="B13" s="48" t="s">
        <v>269</v>
      </c>
      <c r="C13" s="48"/>
      <c r="D13" s="48"/>
      <c r="E13" s="48"/>
      <c r="F13" s="48"/>
      <c r="G13" s="48"/>
      <c r="H13" s="48"/>
      <c r="I13" s="48"/>
      <c r="J13" s="48"/>
      <c r="K13" s="48"/>
      <c r="L13" s="48"/>
      <c r="M13" s="48"/>
      <c r="N13" s="48"/>
      <c r="O13" s="48"/>
      <c r="P13" s="48"/>
      <c r="Q13" s="83"/>
      <c r="R13" s="80"/>
    </row>
    <row r="14" spans="1:18" s="50" customFormat="1" ht="15" customHeight="1" x14ac:dyDescent="0.2">
      <c r="A14" s="49"/>
      <c r="B14" s="48" t="s">
        <v>281</v>
      </c>
      <c r="C14" s="48"/>
      <c r="D14" s="48"/>
      <c r="E14" s="48"/>
      <c r="F14" s="48"/>
      <c r="G14" s="48"/>
      <c r="H14" s="48"/>
      <c r="I14" s="48"/>
      <c r="J14" s="48"/>
      <c r="K14" s="48"/>
      <c r="L14" s="48"/>
      <c r="M14" s="48"/>
      <c r="N14" s="48"/>
      <c r="O14" s="48"/>
      <c r="P14" s="48"/>
      <c r="Q14" s="83"/>
      <c r="R14" s="80"/>
    </row>
    <row r="15" spans="1:18" s="50" customFormat="1" ht="15" customHeight="1" x14ac:dyDescent="0.2">
      <c r="A15" s="49"/>
      <c r="B15" s="48" t="s">
        <v>270</v>
      </c>
      <c r="C15" s="64" t="s">
        <v>16</v>
      </c>
      <c r="D15" s="65">
        <v>900000</v>
      </c>
      <c r="E15" s="66">
        <v>1</v>
      </c>
      <c r="F15" s="65">
        <v>900000</v>
      </c>
      <c r="G15" s="66">
        <v>1</v>
      </c>
      <c r="H15" s="65">
        <v>1350000</v>
      </c>
      <c r="I15" s="66">
        <v>1</v>
      </c>
      <c r="J15" s="65">
        <v>5350000</v>
      </c>
      <c r="K15" s="66">
        <v>1</v>
      </c>
      <c r="L15" s="65">
        <v>5400000</v>
      </c>
      <c r="M15" s="66">
        <v>1</v>
      </c>
      <c r="N15" s="65">
        <v>5400000</v>
      </c>
      <c r="O15" s="66">
        <v>1</v>
      </c>
      <c r="P15" s="65">
        <f>F15+H15+J15+L15+N15</f>
        <v>18400000</v>
      </c>
      <c r="Q15" s="84"/>
      <c r="R15" s="85"/>
    </row>
    <row r="16" spans="1:18" s="50" customFormat="1" ht="15" customHeight="1" x14ac:dyDescent="0.2">
      <c r="A16" s="49"/>
      <c r="B16" s="48"/>
      <c r="C16" s="48" t="s">
        <v>17</v>
      </c>
      <c r="D16" s="65"/>
      <c r="E16" s="68"/>
      <c r="F16" s="65"/>
      <c r="G16" s="68"/>
      <c r="H16" s="65"/>
      <c r="I16" s="68"/>
      <c r="J16" s="48"/>
      <c r="K16" s="68"/>
      <c r="L16" s="48"/>
      <c r="M16" s="68"/>
      <c r="N16" s="48"/>
      <c r="O16" s="68"/>
      <c r="P16" s="48"/>
      <c r="Q16" s="84"/>
      <c r="R16" s="85"/>
    </row>
    <row r="17" spans="1:18" s="50" customFormat="1" ht="15" customHeight="1" x14ac:dyDescent="0.2">
      <c r="A17" s="49"/>
      <c r="B17" s="48"/>
      <c r="C17" s="69" t="s">
        <v>69</v>
      </c>
      <c r="D17" s="65"/>
      <c r="E17" s="68"/>
      <c r="F17" s="65"/>
      <c r="G17" s="68"/>
      <c r="H17" s="65"/>
      <c r="I17" s="68"/>
      <c r="J17" s="48"/>
      <c r="K17" s="68"/>
      <c r="L17" s="48"/>
      <c r="M17" s="68"/>
      <c r="N17" s="48"/>
      <c r="O17" s="68"/>
      <c r="P17" s="48"/>
      <c r="Q17" s="84"/>
      <c r="R17" s="85"/>
    </row>
    <row r="18" spans="1:18" s="50" customFormat="1" ht="15" customHeight="1" x14ac:dyDescent="0.2">
      <c r="A18" s="49"/>
      <c r="B18" s="48"/>
      <c r="C18" s="64" t="s">
        <v>18</v>
      </c>
      <c r="D18" s="65"/>
      <c r="E18" s="68"/>
      <c r="F18" s="65"/>
      <c r="G18" s="68"/>
      <c r="H18" s="65"/>
      <c r="I18" s="68"/>
      <c r="J18" s="48"/>
      <c r="K18" s="68"/>
      <c r="L18" s="48"/>
      <c r="M18" s="68"/>
      <c r="N18" s="48"/>
      <c r="O18" s="68"/>
      <c r="P18" s="48"/>
      <c r="Q18" s="84"/>
      <c r="R18" s="85"/>
    </row>
    <row r="19" spans="1:18" s="50" customFormat="1" ht="15" customHeight="1" x14ac:dyDescent="0.2">
      <c r="A19" s="49"/>
      <c r="B19" s="48"/>
      <c r="C19" s="48" t="s">
        <v>17</v>
      </c>
      <c r="D19" s="65"/>
      <c r="E19" s="68"/>
      <c r="F19" s="65"/>
      <c r="G19" s="68"/>
      <c r="H19" s="65"/>
      <c r="I19" s="68"/>
      <c r="J19" s="48"/>
      <c r="K19" s="68"/>
      <c r="L19" s="48"/>
      <c r="M19" s="68"/>
      <c r="N19" s="48"/>
      <c r="O19" s="68"/>
      <c r="P19" s="48"/>
      <c r="Q19" s="84"/>
      <c r="R19" s="85"/>
    </row>
    <row r="20" spans="1:18" s="50" customFormat="1" ht="15" customHeight="1" x14ac:dyDescent="0.2">
      <c r="A20" s="49"/>
      <c r="B20" s="48"/>
      <c r="C20" s="64" t="s">
        <v>93</v>
      </c>
      <c r="D20" s="65"/>
      <c r="E20" s="68"/>
      <c r="F20" s="65"/>
      <c r="G20" s="68"/>
      <c r="H20" s="65"/>
      <c r="I20" s="68"/>
      <c r="J20" s="48"/>
      <c r="K20" s="68"/>
      <c r="L20" s="48"/>
      <c r="M20" s="68"/>
      <c r="N20" s="48"/>
      <c r="O20" s="68"/>
      <c r="P20" s="48"/>
      <c r="Q20" s="84"/>
      <c r="R20" s="85"/>
    </row>
    <row r="21" spans="1:18" s="50" customFormat="1" ht="15" customHeight="1" x14ac:dyDescent="0.2">
      <c r="A21" s="49"/>
      <c r="B21" s="48"/>
      <c r="C21" s="48"/>
      <c r="D21" s="65"/>
      <c r="E21" s="68"/>
      <c r="F21" s="65"/>
      <c r="G21" s="68"/>
      <c r="H21" s="65"/>
      <c r="I21" s="68"/>
      <c r="J21" s="48"/>
      <c r="K21" s="68"/>
      <c r="L21" s="48"/>
      <c r="M21" s="68"/>
      <c r="N21" s="48"/>
      <c r="O21" s="68"/>
      <c r="P21" s="48"/>
      <c r="Q21" s="84"/>
      <c r="R21" s="85"/>
    </row>
    <row r="22" spans="1:18" s="50" customFormat="1" ht="15" customHeight="1" x14ac:dyDescent="0.2">
      <c r="A22" s="49"/>
      <c r="B22" s="48"/>
      <c r="C22" s="64" t="s">
        <v>19</v>
      </c>
      <c r="D22" s="65">
        <v>25650000</v>
      </c>
      <c r="E22" s="66">
        <v>1</v>
      </c>
      <c r="F22" s="65">
        <v>22500000</v>
      </c>
      <c r="G22" s="66">
        <v>1</v>
      </c>
      <c r="H22" s="65">
        <v>32100000</v>
      </c>
      <c r="I22" s="66">
        <v>1</v>
      </c>
      <c r="J22" s="65">
        <v>35700000</v>
      </c>
      <c r="K22" s="66">
        <v>1</v>
      </c>
      <c r="L22" s="65">
        <v>34860000</v>
      </c>
      <c r="M22" s="66">
        <v>1</v>
      </c>
      <c r="N22" s="65">
        <v>39660000</v>
      </c>
      <c r="O22" s="66">
        <v>1</v>
      </c>
      <c r="P22" s="65">
        <f>F22+H22+J22+L22+N22</f>
        <v>164820000</v>
      </c>
      <c r="Q22" s="84"/>
      <c r="R22" s="85"/>
    </row>
    <row r="23" spans="1:18" s="50" customFormat="1" ht="15" customHeight="1" x14ac:dyDescent="0.2">
      <c r="A23" s="49"/>
      <c r="B23" s="48"/>
      <c r="C23" s="48" t="s">
        <v>20</v>
      </c>
      <c r="D23" s="65"/>
      <c r="E23" s="68"/>
      <c r="F23" s="65"/>
      <c r="G23" s="68"/>
      <c r="H23" s="65"/>
      <c r="I23" s="68"/>
      <c r="J23" s="48"/>
      <c r="K23" s="68"/>
      <c r="L23" s="48"/>
      <c r="M23" s="68"/>
      <c r="N23" s="48"/>
      <c r="O23" s="68"/>
      <c r="P23" s="48"/>
      <c r="Q23" s="84"/>
      <c r="R23" s="85"/>
    </row>
    <row r="24" spans="1:18" s="50" customFormat="1" ht="15" customHeight="1" x14ac:dyDescent="0.2">
      <c r="A24" s="49"/>
      <c r="B24" s="48"/>
      <c r="C24" s="48" t="s">
        <v>21</v>
      </c>
      <c r="D24" s="65"/>
      <c r="E24" s="68"/>
      <c r="F24" s="65"/>
      <c r="G24" s="68"/>
      <c r="H24" s="65"/>
      <c r="I24" s="68"/>
      <c r="J24" s="48"/>
      <c r="K24" s="68"/>
      <c r="L24" s="48"/>
      <c r="M24" s="68"/>
      <c r="N24" s="48"/>
      <c r="O24" s="68"/>
      <c r="P24" s="48"/>
      <c r="Q24" s="84"/>
      <c r="R24" s="85"/>
    </row>
    <row r="25" spans="1:18" s="50" customFormat="1" ht="15" customHeight="1" x14ac:dyDescent="0.2">
      <c r="A25" s="49"/>
      <c r="B25" s="48"/>
      <c r="C25" s="69" t="s">
        <v>69</v>
      </c>
      <c r="D25" s="65"/>
      <c r="E25" s="68"/>
      <c r="F25" s="65"/>
      <c r="G25" s="68"/>
      <c r="H25" s="65"/>
      <c r="I25" s="68"/>
      <c r="J25" s="48"/>
      <c r="K25" s="68"/>
      <c r="L25" s="48"/>
      <c r="M25" s="68"/>
      <c r="N25" s="48"/>
      <c r="O25" s="68"/>
      <c r="P25" s="48"/>
      <c r="Q25" s="84"/>
      <c r="R25" s="85"/>
    </row>
    <row r="26" spans="1:18" s="50" customFormat="1" ht="15" customHeight="1" x14ac:dyDescent="0.2">
      <c r="A26" s="49"/>
      <c r="B26" s="48"/>
      <c r="C26" s="64" t="s">
        <v>22</v>
      </c>
      <c r="D26" s="65"/>
      <c r="E26" s="68"/>
      <c r="F26" s="65"/>
      <c r="G26" s="68"/>
      <c r="H26" s="65"/>
      <c r="I26" s="68"/>
      <c r="J26" s="48"/>
      <c r="K26" s="68"/>
      <c r="L26" s="48"/>
      <c r="M26" s="68"/>
      <c r="N26" s="48"/>
      <c r="O26" s="68"/>
      <c r="P26" s="48"/>
      <c r="Q26" s="84"/>
      <c r="R26" s="85"/>
    </row>
    <row r="27" spans="1:18" s="50" customFormat="1" ht="15" customHeight="1" x14ac:dyDescent="0.2">
      <c r="A27" s="49"/>
      <c r="B27" s="48"/>
      <c r="C27" s="48" t="s">
        <v>20</v>
      </c>
      <c r="D27" s="65"/>
      <c r="E27" s="68"/>
      <c r="F27" s="65"/>
      <c r="G27" s="68"/>
      <c r="H27" s="65"/>
      <c r="I27" s="68"/>
      <c r="J27" s="48"/>
      <c r="K27" s="68"/>
      <c r="L27" s="48"/>
      <c r="M27" s="68"/>
      <c r="N27" s="48"/>
      <c r="O27" s="68"/>
      <c r="P27" s="48"/>
      <c r="Q27" s="84"/>
      <c r="R27" s="85"/>
    </row>
    <row r="28" spans="1:18" s="50" customFormat="1" ht="15" customHeight="1" x14ac:dyDescent="0.2">
      <c r="A28" s="48"/>
      <c r="B28" s="48"/>
      <c r="C28" s="48" t="s">
        <v>21</v>
      </c>
      <c r="D28" s="65"/>
      <c r="E28" s="68"/>
      <c r="F28" s="65"/>
      <c r="G28" s="68"/>
      <c r="H28" s="65"/>
      <c r="I28" s="68"/>
      <c r="J28" s="48"/>
      <c r="K28" s="68"/>
      <c r="L28" s="48"/>
      <c r="M28" s="68"/>
      <c r="N28" s="48"/>
      <c r="O28" s="68"/>
      <c r="P28" s="48"/>
      <c r="Q28" s="84"/>
      <c r="R28" s="85"/>
    </row>
    <row r="29" spans="1:18" s="50" customFormat="1" ht="15" customHeight="1" x14ac:dyDescent="0.2">
      <c r="A29" s="48"/>
      <c r="B29" s="48"/>
      <c r="C29" s="64" t="s">
        <v>70</v>
      </c>
      <c r="D29" s="65"/>
      <c r="E29" s="68"/>
      <c r="F29" s="65"/>
      <c r="G29" s="68"/>
      <c r="H29" s="65"/>
      <c r="I29" s="68"/>
      <c r="J29" s="48"/>
      <c r="K29" s="68"/>
      <c r="L29" s="48"/>
      <c r="M29" s="68"/>
      <c r="N29" s="48"/>
      <c r="O29" s="68"/>
      <c r="P29" s="48"/>
      <c r="Q29" s="84"/>
      <c r="R29" s="85"/>
    </row>
    <row r="30" spans="1:18" s="50" customFormat="1" ht="15" customHeight="1" x14ac:dyDescent="0.2">
      <c r="A30" s="48"/>
      <c r="B30" s="48"/>
      <c r="C30" s="48"/>
      <c r="D30" s="65"/>
      <c r="E30" s="68"/>
      <c r="F30" s="65"/>
      <c r="G30" s="68"/>
      <c r="H30" s="65"/>
      <c r="I30" s="68"/>
      <c r="J30" s="48"/>
      <c r="K30" s="68"/>
      <c r="L30" s="48"/>
      <c r="M30" s="68"/>
      <c r="N30" s="48"/>
      <c r="O30" s="68"/>
      <c r="P30" s="48"/>
      <c r="Q30" s="84"/>
      <c r="R30" s="85"/>
    </row>
    <row r="31" spans="1:18" s="50" customFormat="1" ht="15" customHeight="1" x14ac:dyDescent="0.2">
      <c r="A31" s="48"/>
      <c r="B31" s="48"/>
      <c r="C31" s="69" t="s">
        <v>22</v>
      </c>
      <c r="D31" s="65">
        <v>26675000</v>
      </c>
      <c r="E31" s="66">
        <v>1</v>
      </c>
      <c r="F31" s="65">
        <v>25675000</v>
      </c>
      <c r="G31" s="66">
        <v>1</v>
      </c>
      <c r="H31" s="65">
        <v>156650000</v>
      </c>
      <c r="I31" s="66">
        <v>1</v>
      </c>
      <c r="J31" s="65">
        <v>136910000</v>
      </c>
      <c r="K31" s="66">
        <v>1</v>
      </c>
      <c r="L31" s="65">
        <v>147900000</v>
      </c>
      <c r="M31" s="66">
        <v>1</v>
      </c>
      <c r="N31" s="65">
        <v>221400000</v>
      </c>
      <c r="O31" s="66">
        <v>1</v>
      </c>
      <c r="P31" s="65">
        <f>F31+H31+J31+L31+N31</f>
        <v>688535000</v>
      </c>
      <c r="Q31" s="84"/>
      <c r="R31" s="85"/>
    </row>
    <row r="32" spans="1:18" s="50" customFormat="1" ht="15" customHeight="1" x14ac:dyDescent="0.2">
      <c r="A32" s="48"/>
      <c r="B32" s="48"/>
      <c r="C32" s="49" t="s">
        <v>108</v>
      </c>
      <c r="D32" s="65"/>
      <c r="E32" s="68"/>
      <c r="F32" s="65"/>
      <c r="G32" s="68"/>
      <c r="H32" s="65"/>
      <c r="I32" s="68"/>
      <c r="J32" s="48"/>
      <c r="K32" s="68"/>
      <c r="L32" s="48"/>
      <c r="M32" s="68"/>
      <c r="N32" s="48"/>
      <c r="O32" s="68"/>
      <c r="P32" s="48"/>
      <c r="Q32" s="84"/>
      <c r="R32" s="85"/>
    </row>
    <row r="33" spans="1:18" s="50" customFormat="1" ht="15" customHeight="1" x14ac:dyDescent="0.2">
      <c r="A33" s="48"/>
      <c r="B33" s="48"/>
      <c r="C33" s="69" t="s">
        <v>69</v>
      </c>
      <c r="D33" s="65"/>
      <c r="E33" s="68"/>
      <c r="F33" s="65"/>
      <c r="G33" s="68"/>
      <c r="H33" s="65"/>
      <c r="I33" s="68"/>
      <c r="J33" s="48"/>
      <c r="K33" s="68"/>
      <c r="L33" s="48"/>
      <c r="M33" s="68"/>
      <c r="N33" s="48"/>
      <c r="O33" s="68"/>
      <c r="P33" s="48"/>
      <c r="Q33" s="84"/>
      <c r="R33" s="85"/>
    </row>
    <row r="34" spans="1:18" s="50" customFormat="1" ht="15" customHeight="1" x14ac:dyDescent="0.2">
      <c r="A34" s="48"/>
      <c r="B34" s="48"/>
      <c r="C34" s="64" t="s">
        <v>23</v>
      </c>
      <c r="D34" s="65"/>
      <c r="E34" s="68"/>
      <c r="F34" s="65"/>
      <c r="G34" s="68"/>
      <c r="H34" s="65"/>
      <c r="I34" s="68"/>
      <c r="J34" s="48"/>
      <c r="K34" s="68"/>
      <c r="L34" s="48"/>
      <c r="M34" s="68"/>
      <c r="N34" s="48"/>
      <c r="O34" s="68"/>
      <c r="P34" s="48"/>
      <c r="Q34" s="84"/>
      <c r="R34" s="85"/>
    </row>
    <row r="35" spans="1:18" s="50" customFormat="1" ht="15" customHeight="1" x14ac:dyDescent="0.2">
      <c r="A35" s="48"/>
      <c r="B35" s="48"/>
      <c r="C35" s="48" t="s">
        <v>24</v>
      </c>
      <c r="D35" s="65"/>
      <c r="E35" s="68"/>
      <c r="F35" s="65"/>
      <c r="G35" s="68"/>
      <c r="H35" s="65"/>
      <c r="I35" s="68"/>
      <c r="J35" s="48"/>
      <c r="K35" s="68"/>
      <c r="L35" s="48"/>
      <c r="M35" s="68"/>
      <c r="N35" s="48"/>
      <c r="O35" s="68"/>
      <c r="P35" s="48"/>
      <c r="Q35" s="84"/>
      <c r="R35" s="85"/>
    </row>
    <row r="36" spans="1:18" s="50" customFormat="1" ht="15" customHeight="1" x14ac:dyDescent="0.2">
      <c r="A36" s="48"/>
      <c r="B36" s="48"/>
      <c r="C36" s="64" t="s">
        <v>70</v>
      </c>
      <c r="D36" s="65"/>
      <c r="E36" s="68"/>
      <c r="F36" s="65"/>
      <c r="G36" s="68"/>
      <c r="H36" s="65"/>
      <c r="I36" s="68"/>
      <c r="J36" s="48"/>
      <c r="K36" s="68"/>
      <c r="L36" s="48"/>
      <c r="M36" s="68"/>
      <c r="N36" s="48"/>
      <c r="O36" s="68"/>
      <c r="P36" s="48"/>
      <c r="Q36" s="84"/>
      <c r="R36" s="85"/>
    </row>
    <row r="37" spans="1:18" s="50" customFormat="1" ht="15" customHeight="1" x14ac:dyDescent="0.2">
      <c r="A37" s="48"/>
      <c r="B37" s="48"/>
      <c r="C37" s="48"/>
      <c r="D37" s="65"/>
      <c r="E37" s="68"/>
      <c r="F37" s="65"/>
      <c r="G37" s="68"/>
      <c r="H37" s="65"/>
      <c r="I37" s="68"/>
      <c r="J37" s="48"/>
      <c r="K37" s="68"/>
      <c r="L37" s="48"/>
      <c r="M37" s="68"/>
      <c r="N37" s="48"/>
      <c r="O37" s="68"/>
      <c r="P37" s="48"/>
      <c r="Q37" s="84"/>
      <c r="R37" s="85"/>
    </row>
    <row r="38" spans="1:18" s="50" customFormat="1" ht="15" customHeight="1" x14ac:dyDescent="0.2">
      <c r="A38" s="48"/>
      <c r="B38" s="48"/>
      <c r="C38" s="64" t="s">
        <v>19</v>
      </c>
      <c r="D38" s="65">
        <v>1678000</v>
      </c>
      <c r="E38" s="66">
        <v>1</v>
      </c>
      <c r="F38" s="65">
        <v>7757800</v>
      </c>
      <c r="G38" s="66">
        <v>1</v>
      </c>
      <c r="H38" s="65">
        <v>14906299</v>
      </c>
      <c r="I38" s="66">
        <v>1</v>
      </c>
      <c r="J38" s="65">
        <v>14906299</v>
      </c>
      <c r="K38" s="66">
        <v>1</v>
      </c>
      <c r="L38" s="65">
        <v>18924421</v>
      </c>
      <c r="M38" s="66">
        <v>1</v>
      </c>
      <c r="N38" s="65">
        <v>27758300</v>
      </c>
      <c r="O38" s="66">
        <v>1</v>
      </c>
      <c r="P38" s="65">
        <f>F38+H38+J38+L38+N38</f>
        <v>84253119</v>
      </c>
      <c r="Q38" s="84"/>
      <c r="R38" s="85"/>
    </row>
    <row r="39" spans="1:18" s="50" customFormat="1" ht="15" customHeight="1" x14ac:dyDescent="0.2">
      <c r="A39" s="48"/>
      <c r="B39" s="48"/>
      <c r="C39" s="48" t="s">
        <v>25</v>
      </c>
      <c r="D39" s="65"/>
      <c r="E39" s="70"/>
      <c r="F39" s="65"/>
      <c r="G39" s="70"/>
      <c r="H39" s="65"/>
      <c r="I39" s="70"/>
      <c r="J39" s="48"/>
      <c r="K39" s="70"/>
      <c r="L39" s="48"/>
      <c r="M39" s="70"/>
      <c r="N39" s="48"/>
      <c r="O39" s="70"/>
      <c r="P39" s="48"/>
      <c r="Q39" s="84"/>
      <c r="R39" s="85"/>
    </row>
    <row r="40" spans="1:18" s="50" customFormat="1" ht="15" customHeight="1" x14ac:dyDescent="0.2">
      <c r="A40" s="48"/>
      <c r="B40" s="48"/>
      <c r="C40" s="69" t="s">
        <v>69</v>
      </c>
      <c r="D40" s="65"/>
      <c r="E40" s="70"/>
      <c r="F40" s="65"/>
      <c r="G40" s="70"/>
      <c r="H40" s="65"/>
      <c r="I40" s="70"/>
      <c r="J40" s="48"/>
      <c r="K40" s="70"/>
      <c r="L40" s="48"/>
      <c r="M40" s="70"/>
      <c r="N40" s="48"/>
      <c r="O40" s="70"/>
      <c r="P40" s="48"/>
      <c r="Q40" s="84"/>
      <c r="R40" s="85"/>
    </row>
    <row r="41" spans="1:18" s="50" customFormat="1" ht="15" customHeight="1" x14ac:dyDescent="0.2">
      <c r="A41" s="48"/>
      <c r="B41" s="48"/>
      <c r="C41" s="64" t="s">
        <v>26</v>
      </c>
      <c r="D41" s="65"/>
      <c r="E41" s="70"/>
      <c r="F41" s="65"/>
      <c r="G41" s="70"/>
      <c r="H41" s="65"/>
      <c r="I41" s="70"/>
      <c r="J41" s="48"/>
      <c r="K41" s="70"/>
      <c r="L41" s="48"/>
      <c r="M41" s="70"/>
      <c r="N41" s="48"/>
      <c r="O41" s="70"/>
      <c r="P41" s="48"/>
      <c r="Q41" s="84"/>
      <c r="R41" s="85"/>
    </row>
    <row r="42" spans="1:18" s="50" customFormat="1" ht="15" customHeight="1" x14ac:dyDescent="0.2">
      <c r="A42" s="48"/>
      <c r="B42" s="48"/>
      <c r="C42" s="48" t="s">
        <v>27</v>
      </c>
      <c r="D42" s="65"/>
      <c r="E42" s="68"/>
      <c r="F42" s="65"/>
      <c r="G42" s="68"/>
      <c r="H42" s="65"/>
      <c r="I42" s="68"/>
      <c r="J42" s="48"/>
      <c r="K42" s="68"/>
      <c r="L42" s="48"/>
      <c r="M42" s="68"/>
      <c r="N42" s="48"/>
      <c r="O42" s="68"/>
      <c r="P42" s="48"/>
      <c r="Q42" s="84"/>
      <c r="R42" s="85"/>
    </row>
    <row r="43" spans="1:18" s="50" customFormat="1" ht="15" customHeight="1" x14ac:dyDescent="0.2">
      <c r="A43" s="48"/>
      <c r="B43" s="48"/>
      <c r="C43" s="64" t="s">
        <v>94</v>
      </c>
      <c r="D43" s="65"/>
      <c r="E43" s="68"/>
      <c r="F43" s="65"/>
      <c r="G43" s="68"/>
      <c r="H43" s="65"/>
      <c r="I43" s="68"/>
      <c r="J43" s="48"/>
      <c r="K43" s="68"/>
      <c r="L43" s="48"/>
      <c r="M43" s="68"/>
      <c r="N43" s="48"/>
      <c r="O43" s="68"/>
      <c r="P43" s="48"/>
      <c r="Q43" s="84"/>
      <c r="R43" s="85"/>
    </row>
    <row r="44" spans="1:18" s="50" customFormat="1" ht="15" customHeight="1" x14ac:dyDescent="0.2">
      <c r="A44" s="48"/>
      <c r="B44" s="48"/>
      <c r="C44" s="48" t="s">
        <v>95</v>
      </c>
      <c r="D44" s="65"/>
      <c r="E44" s="68"/>
      <c r="F44" s="65"/>
      <c r="G44" s="68"/>
      <c r="H44" s="65"/>
      <c r="I44" s="68"/>
      <c r="J44" s="48"/>
      <c r="K44" s="68"/>
      <c r="L44" s="48"/>
      <c r="M44" s="68"/>
      <c r="N44" s="48"/>
      <c r="O44" s="68"/>
      <c r="P44" s="48"/>
      <c r="Q44" s="84"/>
      <c r="R44" s="85"/>
    </row>
    <row r="45" spans="1:18" s="50" customFormat="1" ht="15" customHeight="1" x14ac:dyDescent="0.2">
      <c r="A45" s="48"/>
      <c r="B45" s="48"/>
      <c r="C45" s="48"/>
      <c r="D45" s="65"/>
      <c r="E45" s="68"/>
      <c r="F45" s="65"/>
      <c r="G45" s="68"/>
      <c r="H45" s="65"/>
      <c r="I45" s="68"/>
      <c r="J45" s="48"/>
      <c r="K45" s="68"/>
      <c r="L45" s="48"/>
      <c r="M45" s="68"/>
      <c r="N45" s="48"/>
      <c r="O45" s="68"/>
      <c r="P45" s="48"/>
      <c r="Q45" s="84"/>
      <c r="R45" s="85"/>
    </row>
    <row r="46" spans="1:18" s="50" customFormat="1" ht="15" customHeight="1" x14ac:dyDescent="0.2">
      <c r="A46" s="48"/>
      <c r="B46" s="48"/>
      <c r="C46" s="64" t="s">
        <v>28</v>
      </c>
      <c r="D46" s="65">
        <v>5094000</v>
      </c>
      <c r="E46" s="66">
        <v>1</v>
      </c>
      <c r="F46" s="65">
        <v>5118300</v>
      </c>
      <c r="G46" s="66">
        <v>1</v>
      </c>
      <c r="H46" s="65">
        <v>23653750</v>
      </c>
      <c r="I46" s="66">
        <v>1</v>
      </c>
      <c r="J46" s="65">
        <v>27655250</v>
      </c>
      <c r="K46" s="66">
        <v>1</v>
      </c>
      <c r="L46" s="65">
        <v>43068315</v>
      </c>
      <c r="M46" s="66">
        <v>1</v>
      </c>
      <c r="N46" s="65">
        <v>52842542</v>
      </c>
      <c r="O46" s="66">
        <v>1</v>
      </c>
      <c r="P46" s="65">
        <f>F46+H46+J46+L46+N46</f>
        <v>152338157</v>
      </c>
      <c r="Q46" s="84"/>
      <c r="R46" s="85"/>
    </row>
    <row r="47" spans="1:18" s="50" customFormat="1" ht="15" customHeight="1" x14ac:dyDescent="0.2">
      <c r="A47" s="48"/>
      <c r="B47" s="48"/>
      <c r="C47" s="48" t="s">
        <v>29</v>
      </c>
      <c r="D47" s="65"/>
      <c r="E47" s="68"/>
      <c r="F47" s="65"/>
      <c r="G47" s="68"/>
      <c r="H47" s="65"/>
      <c r="I47" s="68"/>
      <c r="J47" s="48"/>
      <c r="K47" s="68"/>
      <c r="L47" s="48"/>
      <c r="M47" s="68"/>
      <c r="N47" s="48"/>
      <c r="O47" s="68"/>
      <c r="P47" s="48"/>
      <c r="Q47" s="84"/>
      <c r="R47" s="85"/>
    </row>
    <row r="48" spans="1:18" s="50" customFormat="1" ht="15" customHeight="1" x14ac:dyDescent="0.2">
      <c r="A48" s="48"/>
      <c r="B48" s="48"/>
      <c r="C48" s="69" t="s">
        <v>69</v>
      </c>
      <c r="D48" s="65"/>
      <c r="E48" s="68"/>
      <c r="F48" s="65"/>
      <c r="G48" s="68"/>
      <c r="H48" s="65"/>
      <c r="I48" s="68"/>
      <c r="J48" s="48"/>
      <c r="K48" s="68"/>
      <c r="L48" s="48"/>
      <c r="M48" s="68"/>
      <c r="N48" s="48"/>
      <c r="O48" s="68"/>
      <c r="P48" s="48"/>
      <c r="Q48" s="84"/>
      <c r="R48" s="85"/>
    </row>
    <row r="49" spans="1:18" s="50" customFormat="1" ht="15" customHeight="1" x14ac:dyDescent="0.2">
      <c r="A49" s="48"/>
      <c r="B49" s="48"/>
      <c r="C49" s="64" t="s">
        <v>30</v>
      </c>
      <c r="D49" s="65"/>
      <c r="E49" s="68"/>
      <c r="F49" s="65"/>
      <c r="G49" s="68"/>
      <c r="H49" s="65"/>
      <c r="I49" s="68"/>
      <c r="J49" s="48"/>
      <c r="K49" s="68"/>
      <c r="L49" s="48"/>
      <c r="M49" s="68"/>
      <c r="N49" s="48"/>
      <c r="O49" s="68"/>
      <c r="P49" s="48"/>
      <c r="Q49" s="84"/>
      <c r="R49" s="85"/>
    </row>
    <row r="50" spans="1:18" s="50" customFormat="1" ht="15" customHeight="1" x14ac:dyDescent="0.2">
      <c r="A50" s="48"/>
      <c r="B50" s="48"/>
      <c r="C50" s="48" t="s">
        <v>31</v>
      </c>
      <c r="D50" s="65"/>
      <c r="E50" s="68"/>
      <c r="F50" s="65"/>
      <c r="G50" s="68"/>
      <c r="H50" s="65"/>
      <c r="I50" s="68"/>
      <c r="J50" s="48"/>
      <c r="K50" s="68"/>
      <c r="L50" s="48"/>
      <c r="M50" s="68"/>
      <c r="N50" s="48"/>
      <c r="O50" s="68"/>
      <c r="P50" s="48"/>
      <c r="Q50" s="84"/>
      <c r="R50" s="85"/>
    </row>
    <row r="51" spans="1:18" s="50" customFormat="1" ht="15" customHeight="1" x14ac:dyDescent="0.2">
      <c r="A51" s="48"/>
      <c r="B51" s="48"/>
      <c r="C51" s="64" t="s">
        <v>70</v>
      </c>
      <c r="D51" s="65"/>
      <c r="E51" s="68"/>
      <c r="F51" s="65"/>
      <c r="G51" s="68"/>
      <c r="H51" s="65"/>
      <c r="I51" s="68"/>
      <c r="J51" s="48"/>
      <c r="K51" s="68"/>
      <c r="L51" s="48"/>
      <c r="M51" s="68"/>
      <c r="N51" s="48"/>
      <c r="O51" s="68"/>
      <c r="P51" s="48"/>
      <c r="Q51" s="84"/>
      <c r="R51" s="85"/>
    </row>
    <row r="52" spans="1:18" s="50" customFormat="1" ht="15" customHeight="1" x14ac:dyDescent="0.2">
      <c r="A52" s="48"/>
      <c r="B52" s="48"/>
      <c r="C52" s="48"/>
      <c r="D52" s="65"/>
      <c r="E52" s="68"/>
      <c r="F52" s="65"/>
      <c r="G52" s="68"/>
      <c r="H52" s="65"/>
      <c r="I52" s="68"/>
      <c r="J52" s="48"/>
      <c r="K52" s="68"/>
      <c r="L52" s="48"/>
      <c r="M52" s="68"/>
      <c r="N52" s="48"/>
      <c r="O52" s="68"/>
      <c r="P52" s="48"/>
      <c r="Q52" s="84"/>
      <c r="R52" s="85"/>
    </row>
    <row r="53" spans="1:18" s="50" customFormat="1" ht="15" customHeight="1" x14ac:dyDescent="0.2">
      <c r="A53" s="48"/>
      <c r="B53" s="48"/>
      <c r="C53" s="69" t="s">
        <v>32</v>
      </c>
      <c r="D53" s="65">
        <v>4250000</v>
      </c>
      <c r="E53" s="66">
        <v>1</v>
      </c>
      <c r="F53" s="65">
        <v>4250000</v>
      </c>
      <c r="G53" s="66">
        <v>1</v>
      </c>
      <c r="H53" s="65">
        <v>7000000</v>
      </c>
      <c r="I53" s="66">
        <v>1</v>
      </c>
      <c r="J53" s="65">
        <v>7000000</v>
      </c>
      <c r="K53" s="66">
        <v>1</v>
      </c>
      <c r="L53" s="65">
        <v>7500000</v>
      </c>
      <c r="M53" s="66">
        <v>1</v>
      </c>
      <c r="N53" s="65">
        <v>7200000</v>
      </c>
      <c r="O53" s="66">
        <v>1</v>
      </c>
      <c r="P53" s="65">
        <f>F53+H53+J53+L53+N53</f>
        <v>32950000</v>
      </c>
      <c r="Q53" s="84"/>
      <c r="R53" s="85"/>
    </row>
    <row r="54" spans="1:18" s="50" customFormat="1" ht="15" customHeight="1" x14ac:dyDescent="0.2">
      <c r="A54" s="48"/>
      <c r="B54" s="48"/>
      <c r="C54" s="49" t="s">
        <v>34</v>
      </c>
      <c r="D54" s="65"/>
      <c r="E54" s="70"/>
      <c r="F54" s="65"/>
      <c r="G54" s="70"/>
      <c r="H54" s="65"/>
      <c r="I54" s="70"/>
      <c r="J54" s="48"/>
      <c r="K54" s="70"/>
      <c r="L54" s="48"/>
      <c r="M54" s="70"/>
      <c r="N54" s="48"/>
      <c r="O54" s="70"/>
      <c r="P54" s="48"/>
      <c r="Q54" s="84"/>
      <c r="R54" s="85"/>
    </row>
    <row r="55" spans="1:18" s="50" customFormat="1" ht="15" customHeight="1" x14ac:dyDescent="0.2">
      <c r="A55" s="48"/>
      <c r="B55" s="48"/>
      <c r="C55" s="49" t="s">
        <v>33</v>
      </c>
      <c r="D55" s="65"/>
      <c r="E55" s="70"/>
      <c r="F55" s="65"/>
      <c r="G55" s="70"/>
      <c r="H55" s="65"/>
      <c r="I55" s="70"/>
      <c r="J55" s="48"/>
      <c r="K55" s="70"/>
      <c r="L55" s="48"/>
      <c r="M55" s="70"/>
      <c r="N55" s="48"/>
      <c r="O55" s="70"/>
      <c r="P55" s="48"/>
      <c r="Q55" s="84"/>
      <c r="R55" s="85"/>
    </row>
    <row r="56" spans="1:18" s="50" customFormat="1" ht="15" customHeight="1" x14ac:dyDescent="0.2">
      <c r="A56" s="48"/>
      <c r="B56" s="48"/>
      <c r="C56" s="69" t="s">
        <v>69</v>
      </c>
      <c r="D56" s="65"/>
      <c r="E56" s="70"/>
      <c r="F56" s="65"/>
      <c r="G56" s="70"/>
      <c r="H56" s="65"/>
      <c r="I56" s="70"/>
      <c r="J56" s="48"/>
      <c r="K56" s="70"/>
      <c r="L56" s="48"/>
      <c r="M56" s="70"/>
      <c r="N56" s="48"/>
      <c r="O56" s="70"/>
      <c r="P56" s="48"/>
      <c r="Q56" s="84"/>
      <c r="R56" s="85"/>
    </row>
    <row r="57" spans="1:18" s="50" customFormat="1" ht="15" customHeight="1" x14ac:dyDescent="0.2">
      <c r="A57" s="48"/>
      <c r="B57" s="48"/>
      <c r="C57" s="69" t="s">
        <v>35</v>
      </c>
      <c r="D57" s="65"/>
      <c r="E57" s="68"/>
      <c r="F57" s="65"/>
      <c r="G57" s="68"/>
      <c r="H57" s="65"/>
      <c r="I57" s="68"/>
      <c r="J57" s="48"/>
      <c r="K57" s="68"/>
      <c r="L57" s="48"/>
      <c r="M57" s="68"/>
      <c r="N57" s="48"/>
      <c r="O57" s="68"/>
      <c r="P57" s="48"/>
      <c r="Q57" s="84"/>
      <c r="R57" s="85"/>
    </row>
    <row r="58" spans="1:18" s="50" customFormat="1" ht="15" customHeight="1" x14ac:dyDescent="0.2">
      <c r="A58" s="48"/>
      <c r="B58" s="48"/>
      <c r="C58" s="49" t="s">
        <v>36</v>
      </c>
      <c r="D58" s="65"/>
      <c r="E58" s="68"/>
      <c r="F58" s="65"/>
      <c r="G58" s="68"/>
      <c r="H58" s="65"/>
      <c r="I58" s="68"/>
      <c r="J58" s="48"/>
      <c r="K58" s="68"/>
      <c r="L58" s="48"/>
      <c r="M58" s="68"/>
      <c r="N58" s="48"/>
      <c r="O58" s="68"/>
      <c r="P58" s="48"/>
      <c r="Q58" s="84"/>
      <c r="R58" s="85"/>
    </row>
    <row r="59" spans="1:18" s="50" customFormat="1" ht="15" customHeight="1" x14ac:dyDescent="0.2">
      <c r="A59" s="48"/>
      <c r="B59" s="48"/>
      <c r="C59" s="69" t="s">
        <v>96</v>
      </c>
      <c r="D59" s="65"/>
      <c r="E59" s="68"/>
      <c r="F59" s="65"/>
      <c r="G59" s="68"/>
      <c r="H59" s="65"/>
      <c r="I59" s="68"/>
      <c r="J59" s="48"/>
      <c r="K59" s="68"/>
      <c r="L59" s="48"/>
      <c r="M59" s="68"/>
      <c r="N59" s="48"/>
      <c r="O59" s="68"/>
      <c r="P59" s="48"/>
      <c r="Q59" s="84"/>
      <c r="R59" s="85"/>
    </row>
    <row r="60" spans="1:18" s="50" customFormat="1" ht="15" customHeight="1" x14ac:dyDescent="0.2">
      <c r="A60" s="48"/>
      <c r="B60" s="48"/>
      <c r="C60" s="49" t="s">
        <v>36</v>
      </c>
      <c r="D60" s="65"/>
      <c r="E60" s="68"/>
      <c r="F60" s="65"/>
      <c r="G60" s="68"/>
      <c r="H60" s="65"/>
      <c r="I60" s="68"/>
      <c r="J60" s="48"/>
      <c r="K60" s="68"/>
      <c r="L60" s="48"/>
      <c r="M60" s="68"/>
      <c r="N60" s="48"/>
      <c r="O60" s="68"/>
      <c r="P60" s="48"/>
      <c r="Q60" s="84"/>
      <c r="R60" s="85"/>
    </row>
    <row r="61" spans="1:18" s="50" customFormat="1" ht="15" customHeight="1" x14ac:dyDescent="0.2">
      <c r="A61" s="48"/>
      <c r="B61" s="48"/>
      <c r="C61" s="48"/>
      <c r="D61" s="65"/>
      <c r="E61" s="68"/>
      <c r="F61" s="65"/>
      <c r="G61" s="68"/>
      <c r="H61" s="65"/>
      <c r="I61" s="68"/>
      <c r="J61" s="48"/>
      <c r="K61" s="68"/>
      <c r="L61" s="48"/>
      <c r="M61" s="68"/>
      <c r="N61" s="48"/>
      <c r="O61" s="68"/>
      <c r="P61" s="48"/>
      <c r="Q61" s="84"/>
      <c r="R61" s="85"/>
    </row>
    <row r="62" spans="1:18" s="50" customFormat="1" ht="15" customHeight="1" x14ac:dyDescent="0.2">
      <c r="A62" s="48"/>
      <c r="B62" s="48"/>
      <c r="C62" s="64" t="s">
        <v>37</v>
      </c>
      <c r="D62" s="65">
        <v>1197000</v>
      </c>
      <c r="E62" s="66">
        <v>1</v>
      </c>
      <c r="F62" s="65">
        <v>1196600</v>
      </c>
      <c r="G62" s="66">
        <v>1</v>
      </c>
      <c r="H62" s="65">
        <v>1791900</v>
      </c>
      <c r="I62" s="66">
        <v>1</v>
      </c>
      <c r="J62" s="65">
        <v>1791900</v>
      </c>
      <c r="K62" s="66">
        <v>1</v>
      </c>
      <c r="L62" s="65">
        <v>1752266</v>
      </c>
      <c r="M62" s="66">
        <v>1</v>
      </c>
      <c r="N62" s="65">
        <v>1820900</v>
      </c>
      <c r="O62" s="66">
        <v>1</v>
      </c>
      <c r="P62" s="65">
        <f>F62+H62+J62+L62+N62</f>
        <v>8353566</v>
      </c>
      <c r="Q62" s="84"/>
      <c r="R62" s="85"/>
    </row>
    <row r="63" spans="1:18" s="50" customFormat="1" ht="15" customHeight="1" x14ac:dyDescent="0.2">
      <c r="A63" s="48"/>
      <c r="B63" s="48"/>
      <c r="C63" s="48" t="s">
        <v>38</v>
      </c>
      <c r="D63" s="65"/>
      <c r="E63" s="68"/>
      <c r="F63" s="65"/>
      <c r="G63" s="68"/>
      <c r="H63" s="65"/>
      <c r="I63" s="68"/>
      <c r="J63" s="48"/>
      <c r="K63" s="68"/>
      <c r="L63" s="48"/>
      <c r="M63" s="68"/>
      <c r="N63" s="48"/>
      <c r="O63" s="68"/>
      <c r="P63" s="48"/>
      <c r="Q63" s="84"/>
      <c r="R63" s="85"/>
    </row>
    <row r="64" spans="1:18" s="50" customFormat="1" ht="15" customHeight="1" x14ac:dyDescent="0.2">
      <c r="A64" s="48"/>
      <c r="B64" s="48"/>
      <c r="C64" s="48" t="s">
        <v>39</v>
      </c>
      <c r="D64" s="65"/>
      <c r="E64" s="68"/>
      <c r="F64" s="65"/>
      <c r="G64" s="68"/>
      <c r="H64" s="65"/>
      <c r="I64" s="68"/>
      <c r="J64" s="48"/>
      <c r="K64" s="68"/>
      <c r="L64" s="48"/>
      <c r="M64" s="68"/>
      <c r="N64" s="48"/>
      <c r="O64" s="68"/>
      <c r="P64" s="48"/>
      <c r="Q64" s="84"/>
      <c r="R64" s="85"/>
    </row>
    <row r="65" spans="1:18" s="50" customFormat="1" ht="15" customHeight="1" x14ac:dyDescent="0.2">
      <c r="A65" s="48"/>
      <c r="B65" s="48"/>
      <c r="C65" s="69" t="s">
        <v>69</v>
      </c>
      <c r="D65" s="65"/>
      <c r="E65" s="68"/>
      <c r="F65" s="65"/>
      <c r="G65" s="68"/>
      <c r="H65" s="65"/>
      <c r="I65" s="68"/>
      <c r="J65" s="48"/>
      <c r="K65" s="68"/>
      <c r="L65" s="48"/>
      <c r="M65" s="68"/>
      <c r="N65" s="48"/>
      <c r="O65" s="68"/>
      <c r="P65" s="48"/>
      <c r="Q65" s="84"/>
      <c r="R65" s="85"/>
    </row>
    <row r="66" spans="1:18" s="50" customFormat="1" ht="15" customHeight="1" x14ac:dyDescent="0.2">
      <c r="A66" s="48"/>
      <c r="B66" s="48"/>
      <c r="C66" s="64" t="s">
        <v>40</v>
      </c>
      <c r="D66" s="65"/>
      <c r="E66" s="68"/>
      <c r="F66" s="65"/>
      <c r="G66" s="68"/>
      <c r="H66" s="65"/>
      <c r="I66" s="68"/>
      <c r="J66" s="48"/>
      <c r="K66" s="68"/>
      <c r="L66" s="48"/>
      <c r="M66" s="68"/>
      <c r="N66" s="48"/>
      <c r="O66" s="68"/>
      <c r="P66" s="48"/>
      <c r="Q66" s="84"/>
      <c r="R66" s="85"/>
    </row>
    <row r="67" spans="1:18" s="50" customFormat="1" ht="15" customHeight="1" x14ac:dyDescent="0.2">
      <c r="A67" s="48"/>
      <c r="B67" s="48"/>
      <c r="C67" s="48" t="s">
        <v>27</v>
      </c>
      <c r="D67" s="65"/>
      <c r="E67" s="68"/>
      <c r="F67" s="65"/>
      <c r="G67" s="68"/>
      <c r="H67" s="65"/>
      <c r="I67" s="68"/>
      <c r="J67" s="48"/>
      <c r="K67" s="68"/>
      <c r="L67" s="48"/>
      <c r="M67" s="68"/>
      <c r="N67" s="48"/>
      <c r="O67" s="68"/>
      <c r="P67" s="48"/>
      <c r="Q67" s="84"/>
      <c r="R67" s="85"/>
    </row>
    <row r="68" spans="1:18" s="50" customFormat="1" ht="15" customHeight="1" x14ac:dyDescent="0.2">
      <c r="A68" s="48"/>
      <c r="B68" s="48"/>
      <c r="C68" s="64" t="s">
        <v>94</v>
      </c>
      <c r="D68" s="65"/>
      <c r="E68" s="68"/>
      <c r="F68" s="65"/>
      <c r="G68" s="68"/>
      <c r="H68" s="65"/>
      <c r="I68" s="68"/>
      <c r="J68" s="48"/>
      <c r="K68" s="68"/>
      <c r="L68" s="48"/>
      <c r="M68" s="68"/>
      <c r="N68" s="48"/>
      <c r="O68" s="68"/>
      <c r="P68" s="48"/>
      <c r="Q68" s="84"/>
      <c r="R68" s="85"/>
    </row>
    <row r="69" spans="1:18" s="50" customFormat="1" ht="15" customHeight="1" x14ac:dyDescent="0.2">
      <c r="A69" s="48"/>
      <c r="B69" s="48"/>
      <c r="C69" s="48" t="s">
        <v>95</v>
      </c>
      <c r="D69" s="65"/>
      <c r="E69" s="68"/>
      <c r="F69" s="65"/>
      <c r="G69" s="68"/>
      <c r="H69" s="65"/>
      <c r="I69" s="68"/>
      <c r="J69" s="48"/>
      <c r="K69" s="68"/>
      <c r="L69" s="48"/>
      <c r="M69" s="68"/>
      <c r="N69" s="48"/>
      <c r="O69" s="68"/>
      <c r="P69" s="48"/>
      <c r="Q69" s="84"/>
      <c r="R69" s="85"/>
    </row>
    <row r="70" spans="1:18" s="50" customFormat="1" ht="15" customHeight="1" x14ac:dyDescent="0.2">
      <c r="A70" s="48"/>
      <c r="B70" s="48"/>
      <c r="C70" s="48"/>
      <c r="D70" s="65"/>
      <c r="E70" s="68"/>
      <c r="F70" s="65"/>
      <c r="G70" s="68"/>
      <c r="H70" s="65"/>
      <c r="I70" s="68"/>
      <c r="J70" s="48"/>
      <c r="K70" s="68"/>
      <c r="L70" s="48"/>
      <c r="M70" s="68"/>
      <c r="N70" s="48"/>
      <c r="O70" s="68"/>
      <c r="P70" s="48"/>
      <c r="Q70" s="84"/>
      <c r="R70" s="85"/>
    </row>
    <row r="71" spans="1:18" s="50" customFormat="1" ht="15" customHeight="1" x14ac:dyDescent="0.2">
      <c r="A71" s="48"/>
      <c r="B71" s="48"/>
      <c r="C71" s="64" t="s">
        <v>41</v>
      </c>
      <c r="D71" s="65">
        <v>6000000</v>
      </c>
      <c r="E71" s="66">
        <v>1</v>
      </c>
      <c r="F71" s="65">
        <v>6000000</v>
      </c>
      <c r="G71" s="66">
        <v>1</v>
      </c>
      <c r="H71" s="65">
        <v>12000000</v>
      </c>
      <c r="I71" s="66">
        <v>1</v>
      </c>
      <c r="J71" s="65">
        <v>12000000</v>
      </c>
      <c r="K71" s="66">
        <v>1</v>
      </c>
      <c r="L71" s="65">
        <v>8100000</v>
      </c>
      <c r="M71" s="66">
        <v>1</v>
      </c>
      <c r="N71" s="65">
        <v>8100000</v>
      </c>
      <c r="O71" s="66">
        <v>1</v>
      </c>
      <c r="P71" s="65">
        <f>F71+H71+J71+L71+N71</f>
        <v>46200000</v>
      </c>
      <c r="Q71" s="84"/>
      <c r="R71" s="85"/>
    </row>
    <row r="72" spans="1:18" s="50" customFormat="1" ht="15" customHeight="1" x14ac:dyDescent="0.2">
      <c r="A72" s="48"/>
      <c r="B72" s="48"/>
      <c r="C72" s="48" t="s">
        <v>42</v>
      </c>
      <c r="D72" s="65"/>
      <c r="E72" s="68"/>
      <c r="F72" s="65"/>
      <c r="G72" s="68"/>
      <c r="H72" s="65"/>
      <c r="I72" s="68"/>
      <c r="J72" s="48"/>
      <c r="K72" s="68"/>
      <c r="L72" s="48"/>
      <c r="M72" s="68"/>
      <c r="N72" s="48"/>
      <c r="O72" s="68"/>
      <c r="P72" s="48"/>
      <c r="Q72" s="84"/>
      <c r="R72" s="85"/>
    </row>
    <row r="73" spans="1:18" s="50" customFormat="1" ht="15" customHeight="1" x14ac:dyDescent="0.2">
      <c r="A73" s="48"/>
      <c r="B73" s="48"/>
      <c r="C73" s="69" t="s">
        <v>69</v>
      </c>
      <c r="D73" s="65"/>
      <c r="E73" s="68"/>
      <c r="F73" s="65"/>
      <c r="G73" s="68"/>
      <c r="H73" s="65"/>
      <c r="I73" s="68"/>
      <c r="J73" s="48"/>
      <c r="K73" s="68"/>
      <c r="L73" s="48"/>
      <c r="M73" s="68"/>
      <c r="N73" s="48"/>
      <c r="O73" s="68"/>
      <c r="P73" s="48"/>
      <c r="Q73" s="84"/>
      <c r="R73" s="85"/>
    </row>
    <row r="74" spans="1:18" s="50" customFormat="1" ht="15" customHeight="1" x14ac:dyDescent="0.2">
      <c r="A74" s="48"/>
      <c r="B74" s="48"/>
      <c r="C74" s="64" t="s">
        <v>43</v>
      </c>
      <c r="D74" s="65"/>
      <c r="E74" s="68"/>
      <c r="F74" s="65"/>
      <c r="G74" s="68"/>
      <c r="H74" s="65"/>
      <c r="I74" s="68"/>
      <c r="J74" s="48"/>
      <c r="K74" s="68"/>
      <c r="L74" s="48"/>
      <c r="M74" s="68"/>
      <c r="N74" s="48"/>
      <c r="O74" s="68"/>
      <c r="P74" s="48"/>
      <c r="Q74" s="84"/>
      <c r="R74" s="85"/>
    </row>
    <row r="75" spans="1:18" s="50" customFormat="1" ht="15" customHeight="1" x14ac:dyDescent="0.2">
      <c r="A75" s="48"/>
      <c r="B75" s="48"/>
      <c r="C75" s="48" t="s">
        <v>44</v>
      </c>
      <c r="D75" s="65"/>
      <c r="E75" s="68"/>
      <c r="F75" s="65"/>
      <c r="G75" s="68"/>
      <c r="H75" s="65"/>
      <c r="I75" s="68"/>
      <c r="J75" s="48"/>
      <c r="K75" s="68"/>
      <c r="L75" s="48"/>
      <c r="M75" s="68"/>
      <c r="N75" s="48"/>
      <c r="O75" s="68"/>
      <c r="P75" s="48"/>
      <c r="Q75" s="84"/>
      <c r="R75" s="85"/>
    </row>
    <row r="76" spans="1:18" s="50" customFormat="1" ht="15" customHeight="1" x14ac:dyDescent="0.2">
      <c r="A76" s="48"/>
      <c r="B76" s="48"/>
      <c r="C76" s="64" t="s">
        <v>97</v>
      </c>
      <c r="D76" s="65"/>
      <c r="E76" s="68"/>
      <c r="F76" s="65"/>
      <c r="G76" s="68"/>
      <c r="H76" s="65"/>
      <c r="I76" s="68"/>
      <c r="J76" s="48"/>
      <c r="K76" s="68"/>
      <c r="L76" s="48"/>
      <c r="M76" s="68"/>
      <c r="N76" s="48"/>
      <c r="O76" s="68"/>
      <c r="P76" s="48"/>
      <c r="Q76" s="84"/>
      <c r="R76" s="85"/>
    </row>
    <row r="77" spans="1:18" s="50" customFormat="1" ht="15" customHeight="1" x14ac:dyDescent="0.2">
      <c r="A77" s="48"/>
      <c r="B77" s="48"/>
      <c r="C77" s="48" t="s">
        <v>98</v>
      </c>
      <c r="D77" s="65"/>
      <c r="E77" s="68"/>
      <c r="F77" s="65"/>
      <c r="G77" s="68"/>
      <c r="H77" s="65"/>
      <c r="I77" s="68"/>
      <c r="J77" s="48"/>
      <c r="K77" s="68"/>
      <c r="L77" s="48"/>
      <c r="M77" s="68"/>
      <c r="N77" s="48"/>
      <c r="O77" s="68"/>
      <c r="P77" s="48"/>
      <c r="Q77" s="84"/>
      <c r="R77" s="85"/>
    </row>
    <row r="78" spans="1:18" s="50" customFormat="1" ht="15" customHeight="1" x14ac:dyDescent="0.2">
      <c r="A78" s="48"/>
      <c r="B78" s="48"/>
      <c r="C78" s="48"/>
      <c r="D78" s="65"/>
      <c r="E78" s="68"/>
      <c r="F78" s="65"/>
      <c r="G78" s="68"/>
      <c r="H78" s="65"/>
      <c r="I78" s="68"/>
      <c r="J78" s="48"/>
      <c r="K78" s="68"/>
      <c r="L78" s="48"/>
      <c r="M78" s="68"/>
      <c r="N78" s="48"/>
      <c r="O78" s="68"/>
      <c r="P78" s="48"/>
      <c r="Q78" s="84"/>
      <c r="R78" s="85"/>
    </row>
    <row r="79" spans="1:18" s="50" customFormat="1" ht="15" customHeight="1" x14ac:dyDescent="0.2">
      <c r="A79" s="48"/>
      <c r="B79" s="48"/>
      <c r="C79" s="64" t="s">
        <v>45</v>
      </c>
      <c r="D79" s="65">
        <v>4200000</v>
      </c>
      <c r="E79" s="66">
        <v>1</v>
      </c>
      <c r="F79" s="65">
        <v>4200000</v>
      </c>
      <c r="G79" s="66">
        <v>1</v>
      </c>
      <c r="H79" s="65">
        <v>9900000</v>
      </c>
      <c r="I79" s="66">
        <v>1</v>
      </c>
      <c r="J79" s="65">
        <v>11250000</v>
      </c>
      <c r="K79" s="66">
        <v>1</v>
      </c>
      <c r="L79" s="65">
        <v>14000000</v>
      </c>
      <c r="M79" s="66">
        <v>1</v>
      </c>
      <c r="N79" s="65">
        <v>18550000</v>
      </c>
      <c r="O79" s="66">
        <v>1</v>
      </c>
      <c r="P79" s="65">
        <f>F79+H79+J79+L79+N79</f>
        <v>57900000</v>
      </c>
      <c r="Q79" s="84"/>
      <c r="R79" s="85"/>
    </row>
    <row r="80" spans="1:18" s="50" customFormat="1" ht="15" customHeight="1" x14ac:dyDescent="0.2">
      <c r="A80" s="48"/>
      <c r="B80" s="48"/>
      <c r="C80" s="48" t="s">
        <v>46</v>
      </c>
      <c r="D80" s="65"/>
      <c r="E80" s="68"/>
      <c r="F80" s="65"/>
      <c r="G80" s="68"/>
      <c r="H80" s="65"/>
      <c r="I80" s="68"/>
      <c r="J80" s="48"/>
      <c r="K80" s="68"/>
      <c r="L80" s="48"/>
      <c r="M80" s="68"/>
      <c r="N80" s="48"/>
      <c r="O80" s="68"/>
      <c r="P80" s="48"/>
      <c r="Q80" s="84"/>
      <c r="R80" s="85"/>
    </row>
    <row r="81" spans="1:18" s="50" customFormat="1" ht="15" customHeight="1" x14ac:dyDescent="0.2">
      <c r="A81" s="48"/>
      <c r="B81" s="48"/>
      <c r="C81" s="69" t="s">
        <v>69</v>
      </c>
      <c r="D81" s="65"/>
      <c r="E81" s="68"/>
      <c r="F81" s="65"/>
      <c r="G81" s="68"/>
      <c r="H81" s="65"/>
      <c r="I81" s="68"/>
      <c r="J81" s="48"/>
      <c r="K81" s="68"/>
      <c r="L81" s="48"/>
      <c r="M81" s="68"/>
      <c r="N81" s="48"/>
      <c r="O81" s="68"/>
      <c r="P81" s="48"/>
      <c r="Q81" s="84"/>
      <c r="R81" s="85"/>
    </row>
    <row r="82" spans="1:18" s="50" customFormat="1" ht="15" customHeight="1" x14ac:dyDescent="0.2">
      <c r="A82" s="48"/>
      <c r="B82" s="48"/>
      <c r="C82" s="64" t="s">
        <v>45</v>
      </c>
      <c r="D82" s="65"/>
      <c r="E82" s="68"/>
      <c r="F82" s="65"/>
      <c r="G82" s="68"/>
      <c r="H82" s="65"/>
      <c r="I82" s="68"/>
      <c r="J82" s="48"/>
      <c r="K82" s="68"/>
      <c r="L82" s="48"/>
      <c r="M82" s="68"/>
      <c r="N82" s="48"/>
      <c r="O82" s="68"/>
      <c r="P82" s="48"/>
      <c r="Q82" s="84"/>
      <c r="R82" s="85"/>
    </row>
    <row r="83" spans="1:18" s="50" customFormat="1" ht="15" customHeight="1" x14ac:dyDescent="0.2">
      <c r="A83" s="48"/>
      <c r="B83" s="48"/>
      <c r="C83" s="48" t="s">
        <v>46</v>
      </c>
      <c r="D83" s="65"/>
      <c r="E83" s="68"/>
      <c r="F83" s="65"/>
      <c r="G83" s="68"/>
      <c r="H83" s="65"/>
      <c r="I83" s="68"/>
      <c r="J83" s="48"/>
      <c r="K83" s="68"/>
      <c r="L83" s="48"/>
      <c r="M83" s="68"/>
      <c r="N83" s="48"/>
      <c r="O83" s="68"/>
      <c r="P83" s="48"/>
      <c r="Q83" s="84"/>
      <c r="R83" s="85"/>
    </row>
    <row r="84" spans="1:18" s="50" customFormat="1" ht="15" customHeight="1" x14ac:dyDescent="0.2">
      <c r="A84" s="48"/>
      <c r="B84" s="48"/>
      <c r="C84" s="64" t="s">
        <v>70</v>
      </c>
      <c r="D84" s="65"/>
      <c r="E84" s="68"/>
      <c r="F84" s="65"/>
      <c r="G84" s="68"/>
      <c r="H84" s="65"/>
      <c r="I84" s="68"/>
      <c r="J84" s="48"/>
      <c r="K84" s="68"/>
      <c r="L84" s="48"/>
      <c r="M84" s="68"/>
      <c r="N84" s="48"/>
      <c r="O84" s="68"/>
      <c r="P84" s="48"/>
      <c r="Q84" s="84"/>
      <c r="R84" s="85"/>
    </row>
    <row r="85" spans="1:18" s="50" customFormat="1" ht="15" customHeight="1" x14ac:dyDescent="0.2">
      <c r="A85" s="48"/>
      <c r="B85" s="48"/>
      <c r="C85" s="48"/>
      <c r="D85" s="65"/>
      <c r="E85" s="68"/>
      <c r="F85" s="65"/>
      <c r="G85" s="68"/>
      <c r="H85" s="65"/>
      <c r="I85" s="68"/>
      <c r="J85" s="48"/>
      <c r="K85" s="68"/>
      <c r="L85" s="48"/>
      <c r="M85" s="68"/>
      <c r="N85" s="48"/>
      <c r="O85" s="68"/>
      <c r="P85" s="48"/>
      <c r="Q85" s="84"/>
      <c r="R85" s="85"/>
    </row>
    <row r="86" spans="1:18" s="50" customFormat="1" ht="15" customHeight="1" x14ac:dyDescent="0.2">
      <c r="A86" s="48"/>
      <c r="B86" s="48"/>
      <c r="C86" s="64" t="s">
        <v>47</v>
      </c>
      <c r="D86" s="65">
        <v>60000000</v>
      </c>
      <c r="E86" s="66">
        <v>1</v>
      </c>
      <c r="F86" s="65">
        <v>56350000</v>
      </c>
      <c r="G86" s="66">
        <v>1</v>
      </c>
      <c r="H86" s="65">
        <v>62000000</v>
      </c>
      <c r="I86" s="66">
        <v>1</v>
      </c>
      <c r="J86" s="65">
        <v>127000000</v>
      </c>
      <c r="K86" s="66">
        <v>1</v>
      </c>
      <c r="L86" s="65">
        <v>114150000</v>
      </c>
      <c r="M86" s="66">
        <v>1</v>
      </c>
      <c r="N86" s="65">
        <v>135000000</v>
      </c>
      <c r="O86" s="66">
        <v>1</v>
      </c>
      <c r="P86" s="65">
        <f>F86+H86+J86+L86+N86</f>
        <v>494500000</v>
      </c>
      <c r="Q86" s="84"/>
      <c r="R86" s="85"/>
    </row>
    <row r="87" spans="1:18" s="50" customFormat="1" ht="15" customHeight="1" x14ac:dyDescent="0.2">
      <c r="A87" s="48"/>
      <c r="B87" s="48"/>
      <c r="C87" s="48" t="s">
        <v>48</v>
      </c>
      <c r="D87" s="65"/>
      <c r="E87" s="68"/>
      <c r="F87" s="65"/>
      <c r="G87" s="68"/>
      <c r="H87" s="65"/>
      <c r="I87" s="68"/>
      <c r="J87" s="48"/>
      <c r="K87" s="68"/>
      <c r="L87" s="48"/>
      <c r="M87" s="68"/>
      <c r="N87" s="48"/>
      <c r="O87" s="68"/>
      <c r="P87" s="48"/>
      <c r="Q87" s="84"/>
      <c r="R87" s="85"/>
    </row>
    <row r="88" spans="1:18" s="50" customFormat="1" ht="15" customHeight="1" x14ac:dyDescent="0.2">
      <c r="A88" s="48"/>
      <c r="B88" s="48"/>
      <c r="C88" s="69" t="s">
        <v>69</v>
      </c>
      <c r="D88" s="65"/>
      <c r="E88" s="68"/>
      <c r="F88" s="65"/>
      <c r="G88" s="68"/>
      <c r="H88" s="65"/>
      <c r="I88" s="68"/>
      <c r="J88" s="48"/>
      <c r="K88" s="68"/>
      <c r="L88" s="48"/>
      <c r="M88" s="68"/>
      <c r="N88" s="48"/>
      <c r="O88" s="68"/>
      <c r="P88" s="48"/>
      <c r="Q88" s="84"/>
      <c r="R88" s="85"/>
    </row>
    <row r="89" spans="1:18" s="50" customFormat="1" ht="15" customHeight="1" x14ac:dyDescent="0.2">
      <c r="A89" s="48"/>
      <c r="B89" s="48"/>
      <c r="C89" s="64" t="s">
        <v>47</v>
      </c>
      <c r="D89" s="65"/>
      <c r="E89" s="68"/>
      <c r="F89" s="65"/>
      <c r="G89" s="68"/>
      <c r="H89" s="65"/>
      <c r="I89" s="68"/>
      <c r="J89" s="48"/>
      <c r="K89" s="68"/>
      <c r="L89" s="48"/>
      <c r="M89" s="68"/>
      <c r="N89" s="48"/>
      <c r="O89" s="68"/>
      <c r="P89" s="48"/>
      <c r="Q89" s="84"/>
      <c r="R89" s="85"/>
    </row>
    <row r="90" spans="1:18" s="50" customFormat="1" ht="15" customHeight="1" x14ac:dyDescent="0.2">
      <c r="A90" s="48"/>
      <c r="B90" s="48"/>
      <c r="C90" s="48" t="s">
        <v>48</v>
      </c>
      <c r="D90" s="65"/>
      <c r="E90" s="68"/>
      <c r="F90" s="65"/>
      <c r="G90" s="68"/>
      <c r="H90" s="65"/>
      <c r="I90" s="68"/>
      <c r="J90" s="48"/>
      <c r="K90" s="68"/>
      <c r="L90" s="48"/>
      <c r="M90" s="68"/>
      <c r="N90" s="48"/>
      <c r="O90" s="68"/>
      <c r="P90" s="48"/>
      <c r="Q90" s="84"/>
      <c r="R90" s="85"/>
    </row>
    <row r="91" spans="1:18" s="50" customFormat="1" ht="15" customHeight="1" x14ac:dyDescent="0.2">
      <c r="A91" s="48"/>
      <c r="B91" s="48"/>
      <c r="C91" s="64" t="s">
        <v>70</v>
      </c>
      <c r="D91" s="65"/>
      <c r="E91" s="68"/>
      <c r="F91" s="65"/>
      <c r="G91" s="68"/>
      <c r="H91" s="65"/>
      <c r="I91" s="68"/>
      <c r="J91" s="48"/>
      <c r="K91" s="68"/>
      <c r="L91" s="48"/>
      <c r="M91" s="68"/>
      <c r="N91" s="48"/>
      <c r="O91" s="68"/>
      <c r="P91" s="48"/>
      <c r="Q91" s="84"/>
      <c r="R91" s="85"/>
    </row>
    <row r="92" spans="1:18" s="50" customFormat="1" ht="15" customHeight="1" x14ac:dyDescent="0.2">
      <c r="A92" s="48"/>
      <c r="B92" s="48"/>
      <c r="C92" s="48"/>
      <c r="D92" s="65"/>
      <c r="E92" s="68"/>
      <c r="F92" s="65"/>
      <c r="G92" s="68"/>
      <c r="H92" s="65"/>
      <c r="I92" s="68"/>
      <c r="J92" s="48"/>
      <c r="K92" s="68"/>
      <c r="L92" s="48"/>
      <c r="M92" s="68"/>
      <c r="N92" s="48"/>
      <c r="O92" s="68"/>
      <c r="P92" s="48"/>
      <c r="Q92" s="84"/>
      <c r="R92" s="85"/>
    </row>
    <row r="93" spans="1:18" s="50" customFormat="1" ht="15" customHeight="1" x14ac:dyDescent="0.2">
      <c r="A93" s="48"/>
      <c r="B93" s="48"/>
      <c r="C93" s="64" t="s">
        <v>28</v>
      </c>
      <c r="D93" s="65">
        <v>54000000</v>
      </c>
      <c r="E93" s="66">
        <v>1</v>
      </c>
      <c r="F93" s="65">
        <v>0</v>
      </c>
      <c r="G93" s="72" t="s">
        <v>118</v>
      </c>
      <c r="H93" s="65">
        <v>0</v>
      </c>
      <c r="I93" s="66">
        <v>1</v>
      </c>
      <c r="J93" s="65">
        <v>0</v>
      </c>
      <c r="K93" s="66">
        <v>1</v>
      </c>
      <c r="L93" s="65">
        <f>J93+(J93*20%)</f>
        <v>0</v>
      </c>
      <c r="M93" s="66">
        <v>1</v>
      </c>
      <c r="N93" s="65">
        <f>L93+(L93*20%)</f>
        <v>0</v>
      </c>
      <c r="O93" s="66">
        <v>1</v>
      </c>
      <c r="P93" s="65">
        <f>F93+H93+J93+L93+N93</f>
        <v>0</v>
      </c>
      <c r="Q93" s="84"/>
      <c r="R93" s="85"/>
    </row>
    <row r="94" spans="1:18" s="50" customFormat="1" ht="15" customHeight="1" x14ac:dyDescent="0.2">
      <c r="A94" s="48"/>
      <c r="B94" s="48"/>
      <c r="C94" s="48" t="s">
        <v>29</v>
      </c>
      <c r="D94" s="65"/>
      <c r="E94" s="70"/>
      <c r="F94" s="65"/>
      <c r="G94" s="70"/>
      <c r="H94" s="65"/>
      <c r="I94" s="70"/>
      <c r="J94" s="48"/>
      <c r="K94" s="70"/>
      <c r="L94" s="48"/>
      <c r="M94" s="70"/>
      <c r="N94" s="48"/>
      <c r="O94" s="70"/>
      <c r="P94" s="48"/>
      <c r="Q94" s="84"/>
      <c r="R94" s="85"/>
    </row>
    <row r="95" spans="1:18" s="50" customFormat="1" ht="15" customHeight="1" x14ac:dyDescent="0.2">
      <c r="A95" s="48"/>
      <c r="B95" s="48"/>
      <c r="C95" s="69" t="s">
        <v>69</v>
      </c>
      <c r="D95" s="65"/>
      <c r="E95" s="70"/>
      <c r="F95" s="65"/>
      <c r="G95" s="70"/>
      <c r="H95" s="65"/>
      <c r="I95" s="70"/>
      <c r="J95" s="48"/>
      <c r="K95" s="70"/>
      <c r="L95" s="48"/>
      <c r="M95" s="70"/>
      <c r="N95" s="48"/>
      <c r="O95" s="70"/>
      <c r="P95" s="48"/>
      <c r="Q95" s="84"/>
      <c r="R95" s="85"/>
    </row>
    <row r="96" spans="1:18" s="50" customFormat="1" ht="15" customHeight="1" x14ac:dyDescent="0.2">
      <c r="A96" s="48"/>
      <c r="B96" s="48"/>
      <c r="C96" s="69" t="s">
        <v>49</v>
      </c>
      <c r="D96" s="65"/>
      <c r="E96" s="68"/>
      <c r="F96" s="65"/>
      <c r="G96" s="68"/>
      <c r="H96" s="65"/>
      <c r="I96" s="68"/>
      <c r="J96" s="48"/>
      <c r="K96" s="68"/>
      <c r="L96" s="48"/>
      <c r="M96" s="68"/>
      <c r="N96" s="48"/>
      <c r="O96" s="68"/>
      <c r="P96" s="48"/>
      <c r="Q96" s="84"/>
      <c r="R96" s="85"/>
    </row>
    <row r="97" spans="1:18" s="50" customFormat="1" ht="15" customHeight="1" x14ac:dyDescent="0.2">
      <c r="A97" s="48"/>
      <c r="B97" s="48"/>
      <c r="C97" s="49" t="s">
        <v>50</v>
      </c>
      <c r="D97" s="65"/>
      <c r="E97" s="68"/>
      <c r="F97" s="65"/>
      <c r="G97" s="68"/>
      <c r="H97" s="65"/>
      <c r="I97" s="68"/>
      <c r="J97" s="48"/>
      <c r="K97" s="68"/>
      <c r="L97" s="48"/>
      <c r="M97" s="68"/>
      <c r="N97" s="48"/>
      <c r="O97" s="68"/>
      <c r="P97" s="48"/>
      <c r="Q97" s="84"/>
      <c r="R97" s="85"/>
    </row>
    <row r="98" spans="1:18" s="50" customFormat="1" ht="15" customHeight="1" x14ac:dyDescent="0.2">
      <c r="A98" s="48"/>
      <c r="B98" s="48"/>
      <c r="C98" s="64" t="s">
        <v>22</v>
      </c>
      <c r="D98" s="65"/>
      <c r="E98" s="68"/>
      <c r="F98" s="65"/>
      <c r="G98" s="68"/>
      <c r="H98" s="65"/>
      <c r="I98" s="68"/>
      <c r="J98" s="48"/>
      <c r="K98" s="68"/>
      <c r="L98" s="48"/>
      <c r="M98" s="68"/>
      <c r="N98" s="48"/>
      <c r="O98" s="68"/>
      <c r="P98" s="48"/>
      <c r="Q98" s="84"/>
      <c r="R98" s="85"/>
    </row>
    <row r="99" spans="1:18" s="50" customFormat="1" ht="15" customHeight="1" x14ac:dyDescent="0.2">
      <c r="A99" s="48"/>
      <c r="B99" s="48"/>
      <c r="C99" s="48" t="s">
        <v>99</v>
      </c>
      <c r="D99" s="65"/>
      <c r="E99" s="68"/>
      <c r="F99" s="65"/>
      <c r="G99" s="68"/>
      <c r="H99" s="65"/>
      <c r="I99" s="68"/>
      <c r="J99" s="48"/>
      <c r="K99" s="68"/>
      <c r="L99" s="48"/>
      <c r="M99" s="68"/>
      <c r="N99" s="48"/>
      <c r="O99" s="68"/>
      <c r="P99" s="48"/>
      <c r="Q99" s="84"/>
      <c r="R99" s="85"/>
    </row>
    <row r="100" spans="1:18" s="50" customFormat="1" ht="15" customHeight="1" x14ac:dyDescent="0.2">
      <c r="A100" s="48"/>
      <c r="B100" s="48"/>
      <c r="C100" s="48"/>
      <c r="D100" s="65"/>
      <c r="E100" s="68"/>
      <c r="F100" s="65"/>
      <c r="G100" s="68"/>
      <c r="H100" s="65"/>
      <c r="I100" s="68"/>
      <c r="J100" s="48"/>
      <c r="K100" s="68"/>
      <c r="L100" s="48"/>
      <c r="M100" s="68"/>
      <c r="N100" s="48"/>
      <c r="O100" s="68"/>
      <c r="P100" s="48"/>
      <c r="Q100" s="84"/>
      <c r="R100" s="85"/>
    </row>
    <row r="101" spans="1:18" s="50" customFormat="1" ht="15" customHeight="1" x14ac:dyDescent="0.2">
      <c r="A101" s="48"/>
      <c r="B101" s="48"/>
      <c r="C101" s="64" t="s">
        <v>155</v>
      </c>
      <c r="D101" s="65">
        <v>46216500</v>
      </c>
      <c r="E101" s="68"/>
      <c r="F101" s="65">
        <v>59210000</v>
      </c>
      <c r="G101" s="68"/>
      <c r="H101" s="65">
        <v>0</v>
      </c>
      <c r="I101" s="66" t="s">
        <v>274</v>
      </c>
      <c r="J101" s="65">
        <v>0</v>
      </c>
      <c r="K101" s="66">
        <v>1</v>
      </c>
      <c r="L101" s="65">
        <f>J101+(J101*20%)</f>
        <v>0</v>
      </c>
      <c r="M101" s="66">
        <v>1</v>
      </c>
      <c r="N101" s="65">
        <f>L101+(L101*20%)</f>
        <v>0</v>
      </c>
      <c r="O101" s="66">
        <v>1</v>
      </c>
      <c r="P101" s="65">
        <f>F101+H101+J101+L101+N101</f>
        <v>59210000</v>
      </c>
      <c r="Q101" s="84"/>
      <c r="R101" s="85"/>
    </row>
    <row r="102" spans="1:18" s="50" customFormat="1" ht="15" customHeight="1" x14ac:dyDescent="0.2">
      <c r="A102" s="48"/>
      <c r="B102" s="48"/>
      <c r="C102" s="48" t="s">
        <v>156</v>
      </c>
      <c r="D102" s="65"/>
      <c r="E102" s="68"/>
      <c r="F102" s="65"/>
      <c r="G102" s="68"/>
      <c r="H102" s="65"/>
      <c r="I102" s="68"/>
      <c r="J102" s="48"/>
      <c r="K102" s="68"/>
      <c r="L102" s="48"/>
      <c r="M102" s="68"/>
      <c r="N102" s="48"/>
      <c r="O102" s="68"/>
      <c r="P102" s="48"/>
      <c r="Q102" s="84"/>
      <c r="R102" s="85"/>
    </row>
    <row r="103" spans="1:18" s="50" customFormat="1" ht="15" customHeight="1" x14ac:dyDescent="0.2">
      <c r="A103" s="48"/>
      <c r="B103" s="48"/>
      <c r="C103" s="48" t="s">
        <v>157</v>
      </c>
      <c r="D103" s="65"/>
      <c r="E103" s="68"/>
      <c r="F103" s="65"/>
      <c r="G103" s="68"/>
      <c r="H103" s="65"/>
      <c r="I103" s="68"/>
      <c r="J103" s="48"/>
      <c r="K103" s="68"/>
      <c r="L103" s="48"/>
      <c r="M103" s="68"/>
      <c r="N103" s="48"/>
      <c r="O103" s="68"/>
      <c r="P103" s="48"/>
      <c r="Q103" s="84"/>
      <c r="R103" s="85"/>
    </row>
    <row r="104" spans="1:18" s="50" customFormat="1" ht="15" customHeight="1" x14ac:dyDescent="0.2">
      <c r="A104" s="48"/>
      <c r="B104" s="48"/>
      <c r="C104" s="69" t="s">
        <v>69</v>
      </c>
      <c r="D104" s="65"/>
      <c r="E104" s="68"/>
      <c r="F104" s="65"/>
      <c r="G104" s="68"/>
      <c r="H104" s="65"/>
      <c r="I104" s="68"/>
      <c r="J104" s="48"/>
      <c r="K104" s="68"/>
      <c r="L104" s="48"/>
      <c r="M104" s="68"/>
      <c r="N104" s="48"/>
      <c r="O104" s="68"/>
      <c r="P104" s="48"/>
      <c r="Q104" s="84"/>
      <c r="R104" s="85"/>
    </row>
    <row r="105" spans="1:18" s="50" customFormat="1" ht="15" customHeight="1" x14ac:dyDescent="0.2">
      <c r="A105" s="48"/>
      <c r="B105" s="48"/>
      <c r="C105" s="64" t="s">
        <v>158</v>
      </c>
      <c r="D105" s="65"/>
      <c r="E105" s="68"/>
      <c r="F105" s="65"/>
      <c r="G105" s="68"/>
      <c r="H105" s="65"/>
      <c r="I105" s="68"/>
      <c r="J105" s="48"/>
      <c r="K105" s="68"/>
      <c r="L105" s="48"/>
      <c r="M105" s="68"/>
      <c r="N105" s="48"/>
      <c r="O105" s="68"/>
      <c r="P105" s="48"/>
      <c r="Q105" s="84"/>
      <c r="R105" s="85"/>
    </row>
    <row r="106" spans="1:18" s="50" customFormat="1" ht="15" customHeight="1" x14ac:dyDescent="0.2">
      <c r="A106" s="48"/>
      <c r="B106" s="48"/>
      <c r="C106" s="48" t="s">
        <v>159</v>
      </c>
      <c r="D106" s="65"/>
      <c r="E106" s="68"/>
      <c r="F106" s="65"/>
      <c r="G106" s="68"/>
      <c r="H106" s="65"/>
      <c r="I106" s="68"/>
      <c r="J106" s="48"/>
      <c r="K106" s="68"/>
      <c r="L106" s="48"/>
      <c r="M106" s="68"/>
      <c r="N106" s="48"/>
      <c r="O106" s="68"/>
      <c r="P106" s="48"/>
      <c r="Q106" s="84"/>
      <c r="R106" s="85"/>
    </row>
    <row r="107" spans="1:18" s="50" customFormat="1" ht="15" customHeight="1" x14ac:dyDescent="0.2">
      <c r="A107" s="48"/>
      <c r="B107" s="48"/>
      <c r="C107" s="48"/>
      <c r="D107" s="65"/>
      <c r="E107" s="68"/>
      <c r="F107" s="65"/>
      <c r="G107" s="68"/>
      <c r="H107" s="65"/>
      <c r="I107" s="68"/>
      <c r="J107" s="48"/>
      <c r="K107" s="68"/>
      <c r="L107" s="48"/>
      <c r="M107" s="68"/>
      <c r="N107" s="48"/>
      <c r="O107" s="68"/>
      <c r="P107" s="48"/>
      <c r="Q107" s="84"/>
      <c r="R107" s="85"/>
    </row>
    <row r="108" spans="1:18" s="50" customFormat="1" ht="15" customHeight="1" x14ac:dyDescent="0.2">
      <c r="A108" s="48"/>
      <c r="B108" s="48"/>
      <c r="C108" s="48"/>
      <c r="D108" s="65"/>
      <c r="E108" s="68"/>
      <c r="F108" s="65"/>
      <c r="G108" s="68"/>
      <c r="H108" s="65"/>
      <c r="I108" s="68"/>
      <c r="J108" s="48"/>
      <c r="K108" s="68"/>
      <c r="L108" s="48"/>
      <c r="M108" s="68"/>
      <c r="N108" s="48"/>
      <c r="O108" s="68"/>
      <c r="P108" s="48"/>
      <c r="Q108" s="84"/>
      <c r="R108" s="85"/>
    </row>
    <row r="109" spans="1:18" s="50" customFormat="1" ht="15" customHeight="1" x14ac:dyDescent="0.2">
      <c r="A109" s="48"/>
      <c r="B109" s="48" t="s">
        <v>282</v>
      </c>
      <c r="C109" s="73"/>
      <c r="D109" s="74">
        <f>D113+D120+D127+D133+D146+D140</f>
        <v>75930000</v>
      </c>
      <c r="E109" s="74">
        <v>0</v>
      </c>
      <c r="F109" s="74">
        <f t="shared" ref="F109:P109" si="0">F113+F120+F127+F133+F146+F140</f>
        <v>80640000</v>
      </c>
      <c r="G109" s="74">
        <v>0</v>
      </c>
      <c r="H109" s="74">
        <f t="shared" si="0"/>
        <v>196960000</v>
      </c>
      <c r="I109" s="74">
        <v>0</v>
      </c>
      <c r="J109" s="74">
        <f t="shared" si="0"/>
        <v>140260000</v>
      </c>
      <c r="K109" s="74">
        <v>0</v>
      </c>
      <c r="L109" s="74">
        <f t="shared" si="0"/>
        <v>124250000</v>
      </c>
      <c r="M109" s="74">
        <v>0</v>
      </c>
      <c r="N109" s="74">
        <f t="shared" si="0"/>
        <v>114250000</v>
      </c>
      <c r="O109" s="74">
        <v>0</v>
      </c>
      <c r="P109" s="74">
        <f t="shared" si="0"/>
        <v>656360000</v>
      </c>
      <c r="Q109" s="84"/>
      <c r="R109" s="85"/>
    </row>
    <row r="110" spans="1:18" s="50" customFormat="1" ht="15" customHeight="1" x14ac:dyDescent="0.2">
      <c r="A110" s="48"/>
      <c r="B110" s="48" t="s">
        <v>283</v>
      </c>
      <c r="C110" s="73"/>
      <c r="D110" s="76"/>
      <c r="E110" s="75"/>
      <c r="F110" s="76"/>
      <c r="G110" s="75"/>
      <c r="H110" s="76"/>
      <c r="I110" s="75"/>
      <c r="J110" s="73"/>
      <c r="K110" s="75"/>
      <c r="L110" s="73"/>
      <c r="M110" s="68"/>
      <c r="N110" s="48"/>
      <c r="O110" s="68"/>
      <c r="P110" s="48"/>
      <c r="Q110" s="84"/>
      <c r="R110" s="85"/>
    </row>
    <row r="111" spans="1:18" s="50" customFormat="1" ht="15" customHeight="1" x14ac:dyDescent="0.2">
      <c r="A111" s="48"/>
      <c r="B111" s="48" t="s">
        <v>284</v>
      </c>
      <c r="C111" s="73"/>
      <c r="D111" s="76"/>
      <c r="E111" s="75"/>
      <c r="F111" s="76"/>
      <c r="G111" s="75"/>
      <c r="H111" s="76"/>
      <c r="I111" s="75"/>
      <c r="J111" s="73"/>
      <c r="K111" s="75"/>
      <c r="L111" s="73"/>
      <c r="M111" s="68"/>
      <c r="N111" s="48"/>
      <c r="O111" s="68"/>
      <c r="P111" s="48"/>
      <c r="Q111" s="84"/>
      <c r="R111" s="85"/>
    </row>
    <row r="112" spans="1:18" s="50" customFormat="1" ht="15" customHeight="1" x14ac:dyDescent="0.2">
      <c r="A112" s="48"/>
      <c r="B112" s="48" t="s">
        <v>285</v>
      </c>
      <c r="C112" s="48"/>
      <c r="D112" s="65"/>
      <c r="E112" s="68"/>
      <c r="F112" s="65"/>
      <c r="G112" s="68"/>
      <c r="H112" s="65"/>
      <c r="I112" s="68"/>
      <c r="J112" s="48"/>
      <c r="K112" s="68"/>
      <c r="L112" s="48"/>
      <c r="M112" s="68"/>
      <c r="N112" s="48"/>
      <c r="O112" s="68"/>
      <c r="P112" s="48"/>
      <c r="Q112" s="84"/>
      <c r="R112" s="85"/>
    </row>
    <row r="113" spans="1:18" s="50" customFormat="1" ht="15" customHeight="1" x14ac:dyDescent="0.2">
      <c r="A113" s="48"/>
      <c r="B113" s="48" t="s">
        <v>119</v>
      </c>
      <c r="C113" s="69" t="s">
        <v>109</v>
      </c>
      <c r="D113" s="72">
        <v>0</v>
      </c>
      <c r="E113" s="72" t="s">
        <v>118</v>
      </c>
      <c r="F113" s="72">
        <v>0</v>
      </c>
      <c r="G113" s="72" t="s">
        <v>118</v>
      </c>
      <c r="H113" s="65">
        <v>18000000</v>
      </c>
      <c r="I113" s="66">
        <v>1</v>
      </c>
      <c r="J113" s="65">
        <v>0</v>
      </c>
      <c r="K113" s="66">
        <v>1</v>
      </c>
      <c r="L113" s="65">
        <f>J113+(J113*20%)</f>
        <v>0</v>
      </c>
      <c r="M113" s="66">
        <v>1</v>
      </c>
      <c r="N113" s="65">
        <f>L113+(L113*20%)</f>
        <v>0</v>
      </c>
      <c r="O113" s="66">
        <v>1</v>
      </c>
      <c r="P113" s="65">
        <f>F113+H113+J113+L113+N113</f>
        <v>18000000</v>
      </c>
      <c r="Q113" s="84"/>
      <c r="R113" s="85"/>
    </row>
    <row r="114" spans="1:18" s="50" customFormat="1" ht="15" customHeight="1" x14ac:dyDescent="0.2">
      <c r="A114" s="48"/>
      <c r="B114" s="48"/>
      <c r="C114" s="49" t="s">
        <v>110</v>
      </c>
      <c r="D114" s="65"/>
      <c r="E114" s="66"/>
      <c r="F114" s="65"/>
      <c r="G114" s="66"/>
      <c r="H114" s="65"/>
      <c r="I114" s="66"/>
      <c r="J114" s="48"/>
      <c r="K114" s="66"/>
      <c r="L114" s="48"/>
      <c r="M114" s="66"/>
      <c r="N114" s="48"/>
      <c r="O114" s="66"/>
      <c r="P114" s="48"/>
      <c r="Q114" s="84"/>
      <c r="R114" s="85"/>
    </row>
    <row r="115" spans="1:18" s="50" customFormat="1" ht="15" customHeight="1" x14ac:dyDescent="0.2">
      <c r="A115" s="48"/>
      <c r="B115" s="48"/>
      <c r="C115" s="69" t="s">
        <v>69</v>
      </c>
      <c r="D115" s="65"/>
      <c r="E115" s="66"/>
      <c r="F115" s="65"/>
      <c r="G115" s="66"/>
      <c r="H115" s="65"/>
      <c r="I115" s="66"/>
      <c r="J115" s="48"/>
      <c r="K115" s="66"/>
      <c r="L115" s="48"/>
      <c r="M115" s="66"/>
      <c r="N115" s="48"/>
      <c r="O115" s="66"/>
      <c r="P115" s="48"/>
      <c r="Q115" s="84"/>
      <c r="R115" s="85"/>
    </row>
    <row r="116" spans="1:18" s="50" customFormat="1" ht="15" customHeight="1" x14ac:dyDescent="0.2">
      <c r="A116" s="48"/>
      <c r="B116" s="48"/>
      <c r="C116" s="69" t="s">
        <v>111</v>
      </c>
      <c r="D116" s="65"/>
      <c r="E116" s="66"/>
      <c r="F116" s="65"/>
      <c r="G116" s="66"/>
      <c r="H116" s="65"/>
      <c r="I116" s="66"/>
      <c r="J116" s="48"/>
      <c r="K116" s="66"/>
      <c r="L116" s="48"/>
      <c r="M116" s="66"/>
      <c r="N116" s="48"/>
      <c r="O116" s="66"/>
      <c r="P116" s="48"/>
      <c r="Q116" s="84"/>
      <c r="R116" s="85"/>
    </row>
    <row r="117" spans="1:18" s="50" customFormat="1" ht="15" customHeight="1" x14ac:dyDescent="0.2">
      <c r="A117" s="48"/>
      <c r="B117" s="48"/>
      <c r="C117" s="49" t="s">
        <v>112</v>
      </c>
      <c r="D117" s="65"/>
      <c r="E117" s="66"/>
      <c r="F117" s="65"/>
      <c r="G117" s="66"/>
      <c r="H117" s="65"/>
      <c r="I117" s="66"/>
      <c r="J117" s="48"/>
      <c r="K117" s="66"/>
      <c r="L117" s="48"/>
      <c r="M117" s="66"/>
      <c r="N117" s="48"/>
      <c r="O117" s="66"/>
      <c r="P117" s="48"/>
      <c r="Q117" s="84"/>
      <c r="R117" s="85"/>
    </row>
    <row r="118" spans="1:18" s="50" customFormat="1" ht="15" customHeight="1" x14ac:dyDescent="0.2">
      <c r="A118" s="48"/>
      <c r="B118" s="48"/>
      <c r="C118" s="69" t="s">
        <v>113</v>
      </c>
      <c r="D118" s="65"/>
      <c r="E118" s="66"/>
      <c r="F118" s="65"/>
      <c r="G118" s="66"/>
      <c r="H118" s="65"/>
      <c r="I118" s="66"/>
      <c r="J118" s="48"/>
      <c r="K118" s="66"/>
      <c r="L118" s="48"/>
      <c r="M118" s="66"/>
      <c r="N118" s="48"/>
      <c r="O118" s="66"/>
      <c r="P118" s="48"/>
      <c r="Q118" s="84"/>
      <c r="R118" s="85"/>
    </row>
    <row r="119" spans="1:18" s="50" customFormat="1" ht="15" customHeight="1" x14ac:dyDescent="0.2">
      <c r="A119" s="48"/>
      <c r="B119" s="48"/>
      <c r="C119" s="64"/>
      <c r="D119" s="65"/>
      <c r="E119" s="66"/>
      <c r="F119" s="65"/>
      <c r="G119" s="66"/>
      <c r="H119" s="65"/>
      <c r="I119" s="66"/>
      <c r="J119" s="48"/>
      <c r="K119" s="66"/>
      <c r="L119" s="48"/>
      <c r="M119" s="66"/>
      <c r="N119" s="48"/>
      <c r="O119" s="66"/>
      <c r="P119" s="48"/>
      <c r="Q119" s="84"/>
      <c r="R119" s="85"/>
    </row>
    <row r="120" spans="1:18" s="50" customFormat="1" ht="15" customHeight="1" x14ac:dyDescent="0.2">
      <c r="A120" s="48"/>
      <c r="B120" s="48"/>
      <c r="C120" s="69" t="s">
        <v>114</v>
      </c>
      <c r="D120" s="72">
        <v>0</v>
      </c>
      <c r="E120" s="72" t="s">
        <v>118</v>
      </c>
      <c r="F120" s="72">
        <v>0</v>
      </c>
      <c r="G120" s="72" t="s">
        <v>118</v>
      </c>
      <c r="H120" s="72">
        <v>3600000</v>
      </c>
      <c r="I120" s="65">
        <v>0</v>
      </c>
      <c r="J120" s="72">
        <v>40500000</v>
      </c>
      <c r="K120" s="65">
        <v>0</v>
      </c>
      <c r="L120" s="65">
        <v>0</v>
      </c>
      <c r="M120" s="65">
        <v>0</v>
      </c>
      <c r="N120" s="65">
        <v>0</v>
      </c>
      <c r="O120" s="65">
        <v>0</v>
      </c>
      <c r="P120" s="65">
        <f>F120+H120+J120+L120+N120</f>
        <v>44100000</v>
      </c>
      <c r="Q120" s="84"/>
      <c r="R120" s="85"/>
    </row>
    <row r="121" spans="1:18" s="50" customFormat="1" ht="15" customHeight="1" x14ac:dyDescent="0.2">
      <c r="A121" s="48"/>
      <c r="B121" s="48"/>
      <c r="C121" s="49" t="s">
        <v>115</v>
      </c>
      <c r="D121" s="65"/>
      <c r="E121" s="66"/>
      <c r="F121" s="65"/>
      <c r="G121" s="66"/>
      <c r="H121" s="65"/>
      <c r="I121" s="66"/>
      <c r="J121" s="48"/>
      <c r="K121" s="66"/>
      <c r="L121" s="48"/>
      <c r="M121" s="66"/>
      <c r="N121" s="48"/>
      <c r="O121" s="66"/>
      <c r="P121" s="48"/>
      <c r="Q121" s="84"/>
      <c r="R121" s="85"/>
    </row>
    <row r="122" spans="1:18" s="50" customFormat="1" ht="15" customHeight="1" x14ac:dyDescent="0.2">
      <c r="A122" s="48"/>
      <c r="B122" s="48"/>
      <c r="C122" s="69" t="s">
        <v>69</v>
      </c>
      <c r="D122" s="65"/>
      <c r="E122" s="66"/>
      <c r="F122" s="65"/>
      <c r="G122" s="66"/>
      <c r="H122" s="65"/>
      <c r="I122" s="66"/>
      <c r="J122" s="48"/>
      <c r="K122" s="66"/>
      <c r="L122" s="48"/>
      <c r="M122" s="66"/>
      <c r="N122" s="48"/>
      <c r="O122" s="66"/>
      <c r="P122" s="48"/>
      <c r="Q122" s="84"/>
      <c r="R122" s="85"/>
    </row>
    <row r="123" spans="1:18" s="50" customFormat="1" ht="15" customHeight="1" x14ac:dyDescent="0.2">
      <c r="A123" s="48"/>
      <c r="B123" s="48"/>
      <c r="C123" s="64" t="s">
        <v>116</v>
      </c>
      <c r="D123" s="65"/>
      <c r="E123" s="66"/>
      <c r="F123" s="65"/>
      <c r="G123" s="66"/>
      <c r="H123" s="65"/>
      <c r="I123" s="66"/>
      <c r="J123" s="48"/>
      <c r="K123" s="66"/>
      <c r="L123" s="48"/>
      <c r="M123" s="66"/>
      <c r="N123" s="48"/>
      <c r="O123" s="66"/>
      <c r="P123" s="48"/>
      <c r="Q123" s="84"/>
      <c r="R123" s="85"/>
    </row>
    <row r="124" spans="1:18" s="50" customFormat="1" ht="15" customHeight="1" x14ac:dyDescent="0.2">
      <c r="A124" s="48"/>
      <c r="B124" s="48"/>
      <c r="C124" s="48" t="s">
        <v>117</v>
      </c>
      <c r="D124" s="65"/>
      <c r="E124" s="66"/>
      <c r="F124" s="65"/>
      <c r="G124" s="66"/>
      <c r="H124" s="65"/>
      <c r="I124" s="66"/>
      <c r="J124" s="48"/>
      <c r="K124" s="66"/>
      <c r="L124" s="48"/>
      <c r="M124" s="66"/>
      <c r="N124" s="48"/>
      <c r="O124" s="66"/>
      <c r="P124" s="48"/>
      <c r="Q124" s="84"/>
      <c r="R124" s="85"/>
    </row>
    <row r="125" spans="1:18" s="50" customFormat="1" ht="15" customHeight="1" x14ac:dyDescent="0.2">
      <c r="A125" s="48"/>
      <c r="B125" s="48"/>
      <c r="C125" s="64" t="s">
        <v>70</v>
      </c>
      <c r="D125" s="65"/>
      <c r="E125" s="66"/>
      <c r="F125" s="65"/>
      <c r="G125" s="66"/>
      <c r="H125" s="65"/>
      <c r="I125" s="66"/>
      <c r="J125" s="48"/>
      <c r="K125" s="66"/>
      <c r="L125" s="48"/>
      <c r="M125" s="66"/>
      <c r="N125" s="48"/>
      <c r="O125" s="66"/>
      <c r="P125" s="48"/>
      <c r="Q125" s="84"/>
      <c r="R125" s="85"/>
    </row>
    <row r="126" spans="1:18" s="50" customFormat="1" ht="15" customHeight="1" x14ac:dyDescent="0.2">
      <c r="A126" s="48"/>
      <c r="B126" s="48"/>
      <c r="C126" s="64"/>
      <c r="D126" s="65"/>
      <c r="E126" s="66"/>
      <c r="F126" s="65"/>
      <c r="G126" s="66"/>
      <c r="H126" s="65"/>
      <c r="I126" s="66"/>
      <c r="J126" s="48"/>
      <c r="K126" s="66"/>
      <c r="L126" s="48"/>
      <c r="M126" s="66"/>
      <c r="N126" s="48"/>
      <c r="O126" s="66"/>
      <c r="P126" s="48"/>
      <c r="Q126" s="84"/>
      <c r="R126" s="85"/>
    </row>
    <row r="127" spans="1:18" s="50" customFormat="1" ht="15" customHeight="1" x14ac:dyDescent="0.2">
      <c r="A127" s="48"/>
      <c r="B127" s="48"/>
      <c r="C127" s="64" t="s">
        <v>56</v>
      </c>
      <c r="D127" s="65">
        <v>6000000</v>
      </c>
      <c r="E127" s="66">
        <v>1</v>
      </c>
      <c r="F127" s="65">
        <v>11000000</v>
      </c>
      <c r="G127" s="66">
        <v>1</v>
      </c>
      <c r="H127" s="65">
        <v>22000000</v>
      </c>
      <c r="I127" s="66">
        <v>1</v>
      </c>
      <c r="J127" s="65">
        <v>22000000</v>
      </c>
      <c r="K127" s="66">
        <v>1</v>
      </c>
      <c r="L127" s="65">
        <v>26600000</v>
      </c>
      <c r="M127" s="66">
        <v>1</v>
      </c>
      <c r="N127" s="65">
        <v>36400000</v>
      </c>
      <c r="O127" s="66">
        <v>1</v>
      </c>
      <c r="P127" s="65">
        <f>F127+H127+J127+L127+N127</f>
        <v>118000000</v>
      </c>
      <c r="Q127" s="84"/>
      <c r="R127" s="85"/>
    </row>
    <row r="128" spans="1:18" s="50" customFormat="1" ht="15" customHeight="1" x14ac:dyDescent="0.2">
      <c r="A128" s="48"/>
      <c r="B128" s="48"/>
      <c r="C128" s="48" t="s">
        <v>57</v>
      </c>
      <c r="D128" s="65"/>
      <c r="E128" s="70"/>
      <c r="F128" s="65"/>
      <c r="G128" s="70"/>
      <c r="H128" s="65"/>
      <c r="I128" s="70"/>
      <c r="J128" s="65"/>
      <c r="K128" s="70"/>
      <c r="L128" s="65"/>
      <c r="M128" s="70"/>
      <c r="N128" s="65"/>
      <c r="O128" s="70"/>
      <c r="P128" s="65"/>
      <c r="Q128" s="84"/>
      <c r="R128" s="85"/>
    </row>
    <row r="129" spans="1:18" s="50" customFormat="1" ht="15" customHeight="1" x14ac:dyDescent="0.2">
      <c r="A129" s="48"/>
      <c r="B129" s="48"/>
      <c r="C129" s="69" t="s">
        <v>69</v>
      </c>
      <c r="D129" s="65"/>
      <c r="E129" s="70"/>
      <c r="F129" s="65"/>
      <c r="G129" s="70"/>
      <c r="H129" s="65"/>
      <c r="I129" s="70"/>
      <c r="J129" s="48"/>
      <c r="K129" s="70"/>
      <c r="L129" s="48"/>
      <c r="M129" s="70"/>
      <c r="N129" s="48"/>
      <c r="O129" s="70"/>
      <c r="P129" s="48"/>
      <c r="Q129" s="84"/>
      <c r="R129" s="85"/>
    </row>
    <row r="130" spans="1:18" s="50" customFormat="1" ht="15" customHeight="1" x14ac:dyDescent="0.2">
      <c r="A130" s="48"/>
      <c r="B130" s="48"/>
      <c r="C130" s="69" t="s">
        <v>58</v>
      </c>
      <c r="D130" s="65"/>
      <c r="E130" s="68"/>
      <c r="F130" s="65"/>
      <c r="G130" s="68"/>
      <c r="H130" s="65"/>
      <c r="I130" s="68"/>
      <c r="J130" s="48"/>
      <c r="K130" s="68"/>
      <c r="L130" s="48"/>
      <c r="M130" s="68"/>
      <c r="N130" s="48"/>
      <c r="O130" s="68"/>
      <c r="P130" s="48"/>
      <c r="Q130" s="84"/>
      <c r="R130" s="85"/>
    </row>
    <row r="131" spans="1:18" s="50" customFormat="1" ht="15" customHeight="1" x14ac:dyDescent="0.2">
      <c r="A131" s="48"/>
      <c r="B131" s="48"/>
      <c r="C131" s="49" t="s">
        <v>57</v>
      </c>
      <c r="D131" s="65"/>
      <c r="E131" s="68"/>
      <c r="F131" s="65"/>
      <c r="G131" s="68"/>
      <c r="H131" s="65"/>
      <c r="I131" s="68"/>
      <c r="J131" s="48"/>
      <c r="K131" s="68"/>
      <c r="L131" s="48"/>
      <c r="M131" s="68"/>
      <c r="N131" s="48"/>
      <c r="O131" s="68"/>
      <c r="P131" s="48"/>
      <c r="Q131" s="84"/>
      <c r="R131" s="85"/>
    </row>
    <row r="132" spans="1:18" s="50" customFormat="1" ht="15" customHeight="1" x14ac:dyDescent="0.2">
      <c r="A132" s="48"/>
      <c r="B132" s="48"/>
      <c r="C132" s="48"/>
      <c r="D132" s="65"/>
      <c r="E132" s="68"/>
      <c r="F132" s="65"/>
      <c r="G132" s="68"/>
      <c r="H132" s="65"/>
      <c r="I132" s="68"/>
      <c r="J132" s="48"/>
      <c r="K132" s="68"/>
      <c r="L132" s="48"/>
      <c r="M132" s="68"/>
      <c r="N132" s="48"/>
      <c r="O132" s="68"/>
      <c r="P132" s="48"/>
      <c r="Q132" s="84"/>
      <c r="R132" s="85"/>
    </row>
    <row r="133" spans="1:18" s="50" customFormat="1" ht="15" customHeight="1" x14ac:dyDescent="0.2">
      <c r="A133" s="48"/>
      <c r="B133" s="48"/>
      <c r="C133" s="64" t="s">
        <v>59</v>
      </c>
      <c r="D133" s="65">
        <v>58730000</v>
      </c>
      <c r="E133" s="66">
        <v>1</v>
      </c>
      <c r="F133" s="65">
        <v>62040000</v>
      </c>
      <c r="G133" s="66">
        <v>1</v>
      </c>
      <c r="H133" s="65">
        <v>147960000</v>
      </c>
      <c r="I133" s="66">
        <v>1</v>
      </c>
      <c r="J133" s="65">
        <v>72360000</v>
      </c>
      <c r="K133" s="66">
        <v>1</v>
      </c>
      <c r="L133" s="65">
        <v>72250000</v>
      </c>
      <c r="M133" s="66">
        <v>1</v>
      </c>
      <c r="N133" s="65">
        <v>72250000</v>
      </c>
      <c r="O133" s="66">
        <v>1</v>
      </c>
      <c r="P133" s="65">
        <f>F133+H133+J133+L133+N133</f>
        <v>426860000</v>
      </c>
      <c r="Q133" s="84"/>
      <c r="R133" s="85"/>
    </row>
    <row r="134" spans="1:18" s="50" customFormat="1" ht="15" customHeight="1" x14ac:dyDescent="0.2">
      <c r="A134" s="48"/>
      <c r="B134" s="48"/>
      <c r="C134" s="48" t="s">
        <v>60</v>
      </c>
      <c r="D134" s="65"/>
      <c r="E134" s="68"/>
      <c r="F134" s="65"/>
      <c r="G134" s="68"/>
      <c r="H134" s="65"/>
      <c r="I134" s="68"/>
      <c r="J134" s="48"/>
      <c r="K134" s="68"/>
      <c r="L134" s="48"/>
      <c r="M134" s="68"/>
      <c r="N134" s="48"/>
      <c r="O134" s="68"/>
      <c r="P134" s="48"/>
      <c r="Q134" s="84"/>
      <c r="R134" s="85"/>
    </row>
    <row r="135" spans="1:18" s="50" customFormat="1" ht="15" customHeight="1" x14ac:dyDescent="0.2">
      <c r="A135" s="48"/>
      <c r="B135" s="48"/>
      <c r="C135" s="69" t="s">
        <v>69</v>
      </c>
      <c r="D135" s="65"/>
      <c r="E135" s="68"/>
      <c r="F135" s="65"/>
      <c r="G135" s="68"/>
      <c r="H135" s="65"/>
      <c r="I135" s="68"/>
      <c r="J135" s="48"/>
      <c r="K135" s="68"/>
      <c r="L135" s="48"/>
      <c r="M135" s="68"/>
      <c r="N135" s="48"/>
      <c r="O135" s="68"/>
      <c r="P135" s="48"/>
      <c r="Q135" s="84"/>
      <c r="R135" s="85"/>
    </row>
    <row r="136" spans="1:18" s="50" customFormat="1" ht="15" customHeight="1" x14ac:dyDescent="0.2">
      <c r="A136" s="48"/>
      <c r="B136" s="48"/>
      <c r="C136" s="69" t="s">
        <v>61</v>
      </c>
      <c r="D136" s="65"/>
      <c r="E136" s="68"/>
      <c r="F136" s="65"/>
      <c r="G136" s="68"/>
      <c r="H136" s="65"/>
      <c r="I136" s="68"/>
      <c r="J136" s="48"/>
      <c r="K136" s="68"/>
      <c r="L136" s="48"/>
      <c r="M136" s="68"/>
      <c r="N136" s="48"/>
      <c r="O136" s="68"/>
      <c r="P136" s="48"/>
      <c r="Q136" s="84"/>
      <c r="R136" s="85"/>
    </row>
    <row r="137" spans="1:18" s="50" customFormat="1" ht="15" customHeight="1" x14ac:dyDescent="0.2">
      <c r="A137" s="48"/>
      <c r="B137" s="48"/>
      <c r="C137" s="49" t="s">
        <v>62</v>
      </c>
      <c r="D137" s="65"/>
      <c r="E137" s="68"/>
      <c r="F137" s="65"/>
      <c r="G137" s="68"/>
      <c r="H137" s="65"/>
      <c r="I137" s="68"/>
      <c r="J137" s="48"/>
      <c r="K137" s="68"/>
      <c r="L137" s="48"/>
      <c r="M137" s="68"/>
      <c r="N137" s="48"/>
      <c r="O137" s="68"/>
      <c r="P137" s="48"/>
      <c r="Q137" s="84"/>
      <c r="R137" s="85"/>
    </row>
    <row r="138" spans="1:18" s="50" customFormat="1" ht="15" customHeight="1" x14ac:dyDescent="0.2">
      <c r="A138" s="48"/>
      <c r="B138" s="48"/>
      <c r="C138" s="64" t="s">
        <v>70</v>
      </c>
      <c r="D138" s="65"/>
      <c r="E138" s="68"/>
      <c r="F138" s="65"/>
      <c r="G138" s="68"/>
      <c r="H138" s="65"/>
      <c r="I138" s="68"/>
      <c r="J138" s="48"/>
      <c r="K138" s="68"/>
      <c r="L138" s="48"/>
      <c r="M138" s="68"/>
      <c r="N138" s="48"/>
      <c r="O138" s="68"/>
      <c r="P138" s="48"/>
      <c r="Q138" s="84"/>
      <c r="R138" s="85"/>
    </row>
    <row r="139" spans="1:18" s="50" customFormat="1" ht="15" customHeight="1" x14ac:dyDescent="0.2">
      <c r="A139" s="48"/>
      <c r="B139" s="48"/>
      <c r="C139" s="64"/>
      <c r="D139" s="65"/>
      <c r="E139" s="68"/>
      <c r="F139" s="65"/>
      <c r="G139" s="68"/>
      <c r="H139" s="65"/>
      <c r="I139" s="68"/>
      <c r="J139" s="48"/>
      <c r="K139" s="68"/>
      <c r="L139" s="48"/>
      <c r="M139" s="68"/>
      <c r="N139" s="48"/>
      <c r="O139" s="68"/>
      <c r="P139" s="48"/>
      <c r="Q139" s="84"/>
      <c r="R139" s="85"/>
    </row>
    <row r="140" spans="1:18" s="50" customFormat="1" ht="15" customHeight="1" x14ac:dyDescent="0.2">
      <c r="A140" s="48"/>
      <c r="B140" s="48"/>
      <c r="C140" s="64" t="s">
        <v>339</v>
      </c>
      <c r="D140" s="65">
        <v>5200000</v>
      </c>
      <c r="E140" s="66">
        <v>1</v>
      </c>
      <c r="F140" s="65">
        <v>3600000</v>
      </c>
      <c r="G140" s="66">
        <v>1</v>
      </c>
      <c r="H140" s="65">
        <v>5400000</v>
      </c>
      <c r="I140" s="66">
        <v>1</v>
      </c>
      <c r="J140" s="65">
        <v>5400000</v>
      </c>
      <c r="K140" s="66">
        <v>1</v>
      </c>
      <c r="L140" s="65">
        <v>25400000</v>
      </c>
      <c r="M140" s="66">
        <v>1</v>
      </c>
      <c r="N140" s="65">
        <v>5600000</v>
      </c>
      <c r="O140" s="66">
        <v>1</v>
      </c>
      <c r="P140" s="65">
        <f>F140+H140+J140+L140+N140</f>
        <v>45400000</v>
      </c>
      <c r="Q140" s="84"/>
      <c r="R140" s="85"/>
    </row>
    <row r="141" spans="1:18" s="50" customFormat="1" ht="15" customHeight="1" x14ac:dyDescent="0.2">
      <c r="A141" s="48"/>
      <c r="B141" s="48"/>
      <c r="C141" s="64" t="s">
        <v>340</v>
      </c>
      <c r="D141" s="65"/>
      <c r="E141" s="68"/>
      <c r="F141" s="65"/>
      <c r="G141" s="68"/>
      <c r="H141" s="65"/>
      <c r="I141" s="68"/>
      <c r="J141" s="48"/>
      <c r="K141" s="68"/>
      <c r="L141" s="48"/>
      <c r="M141" s="68"/>
      <c r="N141" s="48"/>
      <c r="O141" s="68"/>
      <c r="P141" s="48"/>
      <c r="Q141" s="84"/>
      <c r="R141" s="85"/>
    </row>
    <row r="142" spans="1:18" s="50" customFormat="1" ht="15" customHeight="1" x14ac:dyDescent="0.2">
      <c r="A142" s="48"/>
      <c r="B142" s="48"/>
      <c r="C142" s="64" t="s">
        <v>341</v>
      </c>
      <c r="D142" s="65"/>
      <c r="E142" s="68"/>
      <c r="F142" s="65"/>
      <c r="G142" s="68"/>
      <c r="H142" s="65"/>
      <c r="I142" s="68"/>
      <c r="J142" s="48"/>
      <c r="K142" s="68"/>
      <c r="L142" s="48"/>
      <c r="M142" s="68"/>
      <c r="N142" s="48"/>
      <c r="O142" s="68"/>
      <c r="P142" s="48"/>
      <c r="Q142" s="84"/>
      <c r="R142" s="85"/>
    </row>
    <row r="143" spans="1:18" s="50" customFormat="1" ht="15" customHeight="1" x14ac:dyDescent="0.2">
      <c r="A143" s="48"/>
      <c r="B143" s="48"/>
      <c r="C143" s="64" t="s">
        <v>180</v>
      </c>
      <c r="D143" s="65"/>
      <c r="E143" s="68"/>
      <c r="F143" s="65"/>
      <c r="G143" s="68"/>
      <c r="H143" s="65"/>
      <c r="I143" s="68"/>
      <c r="J143" s="48"/>
      <c r="K143" s="68"/>
      <c r="L143" s="48"/>
      <c r="M143" s="68"/>
      <c r="N143" s="48"/>
      <c r="O143" s="68"/>
      <c r="P143" s="48"/>
      <c r="Q143" s="84"/>
      <c r="R143" s="85"/>
    </row>
    <row r="144" spans="1:18" s="50" customFormat="1" ht="15" customHeight="1" x14ac:dyDescent="0.2">
      <c r="A144" s="48"/>
      <c r="B144" s="48"/>
      <c r="C144" s="64" t="s">
        <v>179</v>
      </c>
      <c r="D144" s="65"/>
      <c r="E144" s="68"/>
      <c r="F144" s="65"/>
      <c r="G144" s="68"/>
      <c r="H144" s="65"/>
      <c r="I144" s="68"/>
      <c r="J144" s="48"/>
      <c r="K144" s="68"/>
      <c r="L144" s="48"/>
      <c r="M144" s="68"/>
      <c r="N144" s="48"/>
      <c r="O144" s="68"/>
      <c r="P144" s="48"/>
      <c r="Q144" s="84"/>
      <c r="R144" s="85"/>
    </row>
    <row r="145" spans="1:18" s="50" customFormat="1" ht="15" customHeight="1" x14ac:dyDescent="0.2">
      <c r="A145" s="48"/>
      <c r="B145" s="48"/>
      <c r="C145" s="64"/>
      <c r="D145" s="65"/>
      <c r="E145" s="68"/>
      <c r="F145" s="65"/>
      <c r="G145" s="68"/>
      <c r="H145" s="65"/>
      <c r="I145" s="68"/>
      <c r="J145" s="48"/>
      <c r="K145" s="68"/>
      <c r="L145" s="48"/>
      <c r="M145" s="68"/>
      <c r="N145" s="48"/>
      <c r="O145" s="68"/>
      <c r="P145" s="48"/>
      <c r="Q145" s="84"/>
      <c r="R145" s="85"/>
    </row>
    <row r="146" spans="1:18" s="50" customFormat="1" ht="15" customHeight="1" x14ac:dyDescent="0.2">
      <c r="A146" s="48"/>
      <c r="B146" s="48"/>
      <c r="C146" s="64" t="s">
        <v>51</v>
      </c>
      <c r="D146" s="65">
        <v>6000000</v>
      </c>
      <c r="E146" s="66">
        <v>1</v>
      </c>
      <c r="F146" s="65">
        <v>4000000</v>
      </c>
      <c r="G146" s="66">
        <v>1</v>
      </c>
      <c r="H146" s="65">
        <v>0</v>
      </c>
      <c r="I146" s="65">
        <v>0</v>
      </c>
      <c r="J146" s="65">
        <v>0</v>
      </c>
      <c r="K146" s="65">
        <f t="shared" ref="K146" si="1">I146+(I146*10%)</f>
        <v>0</v>
      </c>
      <c r="L146" s="65">
        <f t="shared" ref="L146" si="2">J146+(J146*10%)</f>
        <v>0</v>
      </c>
      <c r="M146" s="65">
        <f t="shared" ref="M146" si="3">K146+(K146*10%)</f>
        <v>0</v>
      </c>
      <c r="N146" s="65">
        <f t="shared" ref="N146" si="4">L146+(L146*10%)</f>
        <v>0</v>
      </c>
      <c r="O146" s="65">
        <f t="shared" ref="O146" si="5">M146+(M146*10%)</f>
        <v>0</v>
      </c>
      <c r="P146" s="65">
        <f>F146+H146+J146+L146+N146</f>
        <v>4000000</v>
      </c>
      <c r="Q146" s="84"/>
      <c r="R146" s="85"/>
    </row>
    <row r="147" spans="1:18" s="50" customFormat="1" ht="15" customHeight="1" x14ac:dyDescent="0.2">
      <c r="A147" s="48"/>
      <c r="B147" s="48"/>
      <c r="C147" s="48" t="s">
        <v>52</v>
      </c>
      <c r="D147" s="65"/>
      <c r="E147" s="68"/>
      <c r="F147" s="65"/>
      <c r="G147" s="68"/>
      <c r="H147" s="65"/>
      <c r="I147" s="68"/>
      <c r="J147" s="48"/>
      <c r="K147" s="68"/>
      <c r="L147" s="48"/>
      <c r="M147" s="68"/>
      <c r="N147" s="48"/>
      <c r="O147" s="68"/>
      <c r="P147" s="48"/>
      <c r="Q147" s="84"/>
      <c r="R147" s="85"/>
    </row>
    <row r="148" spans="1:18" s="50" customFormat="1" ht="15" customHeight="1" x14ac:dyDescent="0.2">
      <c r="A148" s="48"/>
      <c r="B148" s="48"/>
      <c r="C148" s="48" t="s">
        <v>53</v>
      </c>
      <c r="D148" s="65"/>
      <c r="E148" s="68"/>
      <c r="F148" s="65"/>
      <c r="G148" s="68"/>
      <c r="H148" s="65"/>
      <c r="I148" s="68"/>
      <c r="J148" s="48"/>
      <c r="K148" s="68"/>
      <c r="L148" s="48"/>
      <c r="M148" s="68"/>
      <c r="N148" s="48"/>
      <c r="O148" s="68"/>
      <c r="P148" s="48"/>
      <c r="Q148" s="84"/>
      <c r="R148" s="85"/>
    </row>
    <row r="149" spans="1:18" s="50" customFormat="1" ht="15" customHeight="1" x14ac:dyDescent="0.2">
      <c r="A149" s="48"/>
      <c r="B149" s="48"/>
      <c r="C149" s="69" t="s">
        <v>69</v>
      </c>
      <c r="D149" s="65"/>
      <c r="E149" s="68"/>
      <c r="F149" s="65"/>
      <c r="G149" s="68"/>
      <c r="H149" s="65"/>
      <c r="I149" s="68"/>
      <c r="J149" s="48"/>
      <c r="K149" s="68"/>
      <c r="L149" s="48"/>
      <c r="M149" s="68"/>
      <c r="N149" s="48"/>
      <c r="O149" s="68"/>
      <c r="P149" s="48"/>
      <c r="Q149" s="84"/>
      <c r="R149" s="85"/>
    </row>
    <row r="150" spans="1:18" s="50" customFormat="1" ht="15" customHeight="1" x14ac:dyDescent="0.2">
      <c r="A150" s="48"/>
      <c r="B150" s="48"/>
      <c r="C150" s="64" t="s">
        <v>51</v>
      </c>
      <c r="D150" s="65"/>
      <c r="E150" s="68"/>
      <c r="F150" s="65"/>
      <c r="G150" s="68"/>
      <c r="H150" s="65"/>
      <c r="I150" s="68"/>
      <c r="J150" s="48"/>
      <c r="K150" s="68"/>
      <c r="L150" s="48"/>
      <c r="M150" s="68"/>
      <c r="N150" s="48"/>
      <c r="O150" s="68"/>
      <c r="P150" s="48"/>
      <c r="Q150" s="84"/>
      <c r="R150" s="85"/>
    </row>
    <row r="151" spans="1:18" s="50" customFormat="1" ht="15" customHeight="1" x14ac:dyDescent="0.2">
      <c r="A151" s="48"/>
      <c r="B151" s="48"/>
      <c r="C151" s="48" t="s">
        <v>100</v>
      </c>
      <c r="D151" s="65"/>
      <c r="E151" s="66"/>
      <c r="F151" s="65"/>
      <c r="G151" s="66"/>
      <c r="H151" s="65"/>
      <c r="I151" s="66"/>
      <c r="J151" s="65"/>
      <c r="K151" s="66"/>
      <c r="L151" s="65"/>
      <c r="M151" s="66"/>
      <c r="N151" s="65"/>
      <c r="O151" s="66"/>
      <c r="P151" s="65"/>
      <c r="Q151" s="84"/>
      <c r="R151" s="85"/>
    </row>
    <row r="152" spans="1:18" s="50" customFormat="1" ht="15" customHeight="1" x14ac:dyDescent="0.2">
      <c r="A152" s="48"/>
      <c r="B152" s="48"/>
      <c r="C152" s="64" t="s">
        <v>70</v>
      </c>
      <c r="D152" s="65"/>
      <c r="E152" s="68"/>
      <c r="F152" s="65"/>
      <c r="G152" s="68"/>
      <c r="H152" s="65"/>
      <c r="I152" s="68"/>
      <c r="J152" s="48"/>
      <c r="K152" s="68"/>
      <c r="L152" s="48"/>
      <c r="M152" s="68"/>
      <c r="N152" s="48"/>
      <c r="O152" s="68"/>
      <c r="P152" s="48"/>
      <c r="Q152" s="84"/>
      <c r="R152" s="85"/>
    </row>
    <row r="153" spans="1:18" s="50" customFormat="1" ht="15" customHeight="1" x14ac:dyDescent="0.2">
      <c r="A153" s="48"/>
      <c r="B153" s="48"/>
      <c r="C153" s="48"/>
      <c r="D153" s="65"/>
      <c r="E153" s="68"/>
      <c r="F153" s="65"/>
      <c r="G153" s="68"/>
      <c r="H153" s="65"/>
      <c r="I153" s="68"/>
      <c r="J153" s="48"/>
      <c r="K153" s="68"/>
      <c r="L153" s="48"/>
      <c r="M153" s="68"/>
      <c r="N153" s="48"/>
      <c r="O153" s="68"/>
      <c r="P153" s="48"/>
      <c r="Q153" s="84"/>
      <c r="R153" s="85"/>
    </row>
    <row r="154" spans="1:18" s="50" customFormat="1" ht="15" customHeight="1" x14ac:dyDescent="0.2">
      <c r="A154" s="48"/>
      <c r="B154" s="48" t="s">
        <v>277</v>
      </c>
      <c r="C154" s="48"/>
      <c r="D154" s="74">
        <f>D157</f>
        <v>9400000</v>
      </c>
      <c r="E154" s="77"/>
      <c r="F154" s="74">
        <f>F157</f>
        <v>11450000</v>
      </c>
      <c r="G154" s="77"/>
      <c r="H154" s="74">
        <f>H157</f>
        <v>14300000</v>
      </c>
      <c r="I154" s="75"/>
      <c r="J154" s="74">
        <f>J157</f>
        <v>14300000</v>
      </c>
      <c r="K154" s="77"/>
      <c r="L154" s="74">
        <f>L157</f>
        <v>14675000</v>
      </c>
      <c r="M154" s="68"/>
      <c r="N154" s="78">
        <f>N157</f>
        <v>15425000</v>
      </c>
      <c r="O154" s="68"/>
      <c r="P154" s="63">
        <f>F154+H154+J154+L154+N154</f>
        <v>70150000</v>
      </c>
      <c r="Q154" s="84"/>
      <c r="R154" s="85"/>
    </row>
    <row r="155" spans="1:18" s="50" customFormat="1" ht="15" customHeight="1" x14ac:dyDescent="0.2">
      <c r="A155" s="48"/>
      <c r="B155" s="48" t="s">
        <v>271</v>
      </c>
      <c r="C155" s="48"/>
      <c r="D155" s="65"/>
      <c r="E155" s="68"/>
      <c r="F155" s="65"/>
      <c r="G155" s="68"/>
      <c r="H155" s="65"/>
      <c r="I155" s="68"/>
      <c r="J155" s="48"/>
      <c r="K155" s="68"/>
      <c r="L155" s="48"/>
      <c r="M155" s="68"/>
      <c r="N155" s="48"/>
      <c r="O155" s="68"/>
      <c r="P155" s="48"/>
      <c r="Q155" s="84"/>
      <c r="R155" s="85"/>
    </row>
    <row r="156" spans="1:18" s="50" customFormat="1" ht="15" customHeight="1" x14ac:dyDescent="0.2">
      <c r="A156" s="48"/>
      <c r="B156" s="48" t="s">
        <v>286</v>
      </c>
      <c r="C156" s="48"/>
      <c r="D156" s="65"/>
      <c r="E156" s="68"/>
      <c r="F156" s="65"/>
      <c r="G156" s="68"/>
      <c r="H156" s="65"/>
      <c r="I156" s="68"/>
      <c r="J156" s="48"/>
      <c r="K156" s="68"/>
      <c r="L156" s="48"/>
      <c r="M156" s="68"/>
      <c r="N156" s="48"/>
      <c r="O156" s="68"/>
      <c r="P156" s="48"/>
      <c r="Q156" s="84"/>
      <c r="R156" s="85"/>
    </row>
    <row r="157" spans="1:18" s="50" customFormat="1" ht="15" customHeight="1" x14ac:dyDescent="0.2">
      <c r="A157" s="48"/>
      <c r="B157" s="48" t="s">
        <v>272</v>
      </c>
      <c r="C157" s="64" t="s">
        <v>63</v>
      </c>
      <c r="D157" s="65">
        <v>9400000</v>
      </c>
      <c r="E157" s="66">
        <v>1</v>
      </c>
      <c r="F157" s="65">
        <v>11450000</v>
      </c>
      <c r="G157" s="66">
        <v>1</v>
      </c>
      <c r="H157" s="65">
        <v>14300000</v>
      </c>
      <c r="I157" s="66">
        <v>1</v>
      </c>
      <c r="J157" s="65">
        <v>14300000</v>
      </c>
      <c r="K157" s="66">
        <v>1</v>
      </c>
      <c r="L157" s="65">
        <v>14675000</v>
      </c>
      <c r="M157" s="66">
        <v>1</v>
      </c>
      <c r="N157" s="65">
        <v>15425000</v>
      </c>
      <c r="O157" s="66">
        <v>1</v>
      </c>
      <c r="P157" s="65">
        <f>F157+H157+J157+L157+N157</f>
        <v>70150000</v>
      </c>
      <c r="Q157" s="84"/>
      <c r="R157" s="85"/>
    </row>
    <row r="158" spans="1:18" s="50" customFormat="1" ht="15" customHeight="1" x14ac:dyDescent="0.2">
      <c r="A158" s="48"/>
      <c r="B158" s="48" t="s">
        <v>268</v>
      </c>
      <c r="C158" s="48" t="s">
        <v>64</v>
      </c>
      <c r="D158" s="65"/>
      <c r="E158" s="68"/>
      <c r="F158" s="65"/>
      <c r="G158" s="68"/>
      <c r="H158" s="65"/>
      <c r="I158" s="68"/>
      <c r="J158" s="48"/>
      <c r="K158" s="68"/>
      <c r="L158" s="48"/>
      <c r="M158" s="68"/>
      <c r="N158" s="48"/>
      <c r="O158" s="68"/>
      <c r="P158" s="48"/>
      <c r="Q158" s="84"/>
      <c r="R158" s="85"/>
    </row>
    <row r="159" spans="1:18" s="50" customFormat="1" ht="15" customHeight="1" x14ac:dyDescent="0.2">
      <c r="A159" s="48"/>
      <c r="B159" s="48" t="s">
        <v>280</v>
      </c>
      <c r="C159" s="69" t="s">
        <v>69</v>
      </c>
      <c r="D159" s="65"/>
      <c r="E159" s="68"/>
      <c r="F159" s="65"/>
      <c r="G159" s="68"/>
      <c r="H159" s="65"/>
      <c r="I159" s="68"/>
      <c r="J159" s="48"/>
      <c r="K159" s="68"/>
      <c r="L159" s="48"/>
      <c r="M159" s="68"/>
      <c r="N159" s="48"/>
      <c r="O159" s="68"/>
      <c r="P159" s="48"/>
      <c r="Q159" s="84"/>
      <c r="R159" s="85"/>
    </row>
    <row r="160" spans="1:18" s="50" customFormat="1" ht="15" customHeight="1" x14ac:dyDescent="0.2">
      <c r="A160" s="48"/>
      <c r="B160" s="48"/>
      <c r="C160" s="64" t="s">
        <v>65</v>
      </c>
      <c r="D160" s="65"/>
      <c r="E160" s="68"/>
      <c r="F160" s="65"/>
      <c r="G160" s="68"/>
      <c r="H160" s="65"/>
      <c r="I160" s="68"/>
      <c r="J160" s="48"/>
      <c r="K160" s="68"/>
      <c r="L160" s="48"/>
      <c r="M160" s="68"/>
      <c r="N160" s="48"/>
      <c r="O160" s="68"/>
      <c r="P160" s="48"/>
      <c r="Q160" s="84"/>
      <c r="R160" s="85"/>
    </row>
    <row r="161" spans="1:18" s="50" customFormat="1" ht="15" customHeight="1" x14ac:dyDescent="0.2">
      <c r="A161" s="48"/>
      <c r="B161" s="48"/>
      <c r="C161" s="48" t="s">
        <v>66</v>
      </c>
      <c r="D161" s="65"/>
      <c r="E161" s="68"/>
      <c r="F161" s="65"/>
      <c r="G161" s="68"/>
      <c r="H161" s="65"/>
      <c r="I161" s="68"/>
      <c r="J161" s="48"/>
      <c r="K161" s="68"/>
      <c r="L161" s="48"/>
      <c r="M161" s="68"/>
      <c r="N161" s="48"/>
      <c r="O161" s="68"/>
      <c r="P161" s="48"/>
      <c r="Q161" s="84"/>
      <c r="R161" s="85"/>
    </row>
    <row r="162" spans="1:18" s="50" customFormat="1" ht="15" customHeight="1" x14ac:dyDescent="0.2">
      <c r="A162" s="48"/>
      <c r="B162" s="48"/>
      <c r="C162" s="48" t="s">
        <v>67</v>
      </c>
      <c r="D162" s="65"/>
      <c r="E162" s="68"/>
      <c r="F162" s="65"/>
      <c r="G162" s="68"/>
      <c r="H162" s="65"/>
      <c r="I162" s="68"/>
      <c r="J162" s="48"/>
      <c r="K162" s="68"/>
      <c r="L162" s="48"/>
      <c r="M162" s="68"/>
      <c r="N162" s="48"/>
      <c r="O162" s="68"/>
      <c r="P162" s="48"/>
      <c r="Q162" s="84"/>
      <c r="R162" s="85"/>
    </row>
    <row r="163" spans="1:18" s="50" customFormat="1" ht="15" customHeight="1" x14ac:dyDescent="0.2">
      <c r="A163" s="48"/>
      <c r="B163" s="48"/>
      <c r="C163" s="64" t="s">
        <v>70</v>
      </c>
      <c r="D163" s="65"/>
      <c r="E163" s="68"/>
      <c r="F163" s="65"/>
      <c r="G163" s="68"/>
      <c r="H163" s="65"/>
      <c r="I163" s="68"/>
      <c r="J163" s="48"/>
      <c r="K163" s="68"/>
      <c r="L163" s="48"/>
      <c r="M163" s="68"/>
      <c r="N163" s="48"/>
      <c r="O163" s="68"/>
      <c r="P163" s="48"/>
      <c r="Q163" s="84"/>
      <c r="R163" s="85"/>
    </row>
    <row r="164" spans="1:18" s="50" customFormat="1" ht="15" customHeight="1" x14ac:dyDescent="0.2">
      <c r="A164" s="48"/>
      <c r="B164" s="48"/>
      <c r="C164" s="48"/>
      <c r="D164" s="65"/>
      <c r="E164" s="68"/>
      <c r="F164" s="65"/>
      <c r="G164" s="68"/>
      <c r="H164" s="65"/>
      <c r="I164" s="68"/>
      <c r="J164" s="48"/>
      <c r="K164" s="68"/>
      <c r="L164" s="48"/>
      <c r="M164" s="68"/>
      <c r="N164" s="48"/>
      <c r="O164" s="68"/>
      <c r="P164" s="48"/>
      <c r="Q164" s="84"/>
      <c r="R164" s="85"/>
    </row>
    <row r="165" spans="1:18" s="50" customFormat="1" ht="15" customHeight="1" x14ac:dyDescent="0.2">
      <c r="A165" s="48"/>
      <c r="B165" s="48"/>
      <c r="C165" s="48"/>
      <c r="D165" s="65"/>
      <c r="E165" s="68"/>
      <c r="F165" s="65"/>
      <c r="G165" s="68"/>
      <c r="H165" s="65"/>
      <c r="I165" s="68"/>
      <c r="J165" s="48"/>
      <c r="K165" s="68"/>
      <c r="L165" s="48"/>
      <c r="M165" s="68"/>
      <c r="N165" s="48"/>
      <c r="O165" s="68"/>
      <c r="P165" s="48"/>
      <c r="Q165" s="84"/>
      <c r="R165" s="85"/>
    </row>
    <row r="166" spans="1:18" s="50" customFormat="1" ht="15" customHeight="1" x14ac:dyDescent="0.2">
      <c r="A166" s="48"/>
      <c r="B166" s="48" t="s">
        <v>277</v>
      </c>
      <c r="C166" s="48"/>
      <c r="D166" s="78">
        <f>D170</f>
        <v>20000000</v>
      </c>
      <c r="E166" s="68"/>
      <c r="F166" s="78">
        <f>F170</f>
        <v>10000000</v>
      </c>
      <c r="G166" s="68"/>
      <c r="H166" s="78">
        <f>H170</f>
        <v>19000000</v>
      </c>
      <c r="I166" s="68"/>
      <c r="J166" s="78">
        <f>J170</f>
        <v>27000000</v>
      </c>
      <c r="K166" s="68"/>
      <c r="L166" s="78">
        <f>L170</f>
        <v>20000000</v>
      </c>
      <c r="M166" s="68"/>
      <c r="N166" s="78">
        <f>N170</f>
        <v>10000000</v>
      </c>
      <c r="O166" s="68"/>
      <c r="P166" s="78">
        <f>F166+H166+J166+L166+N166</f>
        <v>86000000</v>
      </c>
      <c r="Q166" s="84"/>
      <c r="R166" s="85"/>
    </row>
    <row r="167" spans="1:18" s="50" customFormat="1" ht="15" customHeight="1" x14ac:dyDescent="0.2">
      <c r="A167" s="48"/>
      <c r="B167" s="48" t="s">
        <v>271</v>
      </c>
      <c r="C167" s="48"/>
      <c r="D167" s="65"/>
      <c r="E167" s="68"/>
      <c r="F167" s="65"/>
      <c r="G167" s="68"/>
      <c r="H167" s="65"/>
      <c r="I167" s="68"/>
      <c r="J167" s="48"/>
      <c r="K167" s="68"/>
      <c r="L167" s="48"/>
      <c r="M167" s="68"/>
      <c r="N167" s="48"/>
      <c r="O167" s="68"/>
      <c r="P167" s="48"/>
      <c r="Q167" s="84"/>
      <c r="R167" s="85"/>
    </row>
    <row r="168" spans="1:18" s="50" customFormat="1" ht="15" customHeight="1" x14ac:dyDescent="0.2">
      <c r="A168" s="48"/>
      <c r="B168" s="48" t="s">
        <v>278</v>
      </c>
      <c r="C168" s="48"/>
      <c r="D168" s="65"/>
      <c r="E168" s="68"/>
      <c r="F168" s="65"/>
      <c r="G168" s="68"/>
      <c r="H168" s="65"/>
      <c r="I168" s="68"/>
      <c r="J168" s="48"/>
      <c r="K168" s="68"/>
      <c r="L168" s="48"/>
      <c r="M168" s="68"/>
      <c r="N168" s="48"/>
      <c r="O168" s="68"/>
      <c r="P168" s="48"/>
      <c r="Q168" s="84"/>
      <c r="R168" s="85"/>
    </row>
    <row r="169" spans="1:18" s="50" customFormat="1" ht="15" customHeight="1" x14ac:dyDescent="0.2">
      <c r="A169" s="48"/>
      <c r="B169" s="48" t="s">
        <v>279</v>
      </c>
      <c r="C169" s="48"/>
      <c r="D169" s="65"/>
      <c r="E169" s="68"/>
      <c r="F169" s="65"/>
      <c r="G169" s="68"/>
      <c r="H169" s="65"/>
      <c r="I169" s="68"/>
      <c r="J169" s="48"/>
      <c r="K169" s="68"/>
      <c r="L169" s="48"/>
      <c r="M169" s="68"/>
      <c r="N169" s="48"/>
      <c r="O169" s="68"/>
      <c r="P169" s="48"/>
      <c r="Q169" s="84"/>
      <c r="R169" s="85"/>
    </row>
    <row r="170" spans="1:18" s="50" customFormat="1" ht="15" customHeight="1" x14ac:dyDescent="0.2">
      <c r="A170" s="48"/>
      <c r="B170" s="48" t="s">
        <v>268</v>
      </c>
      <c r="C170" s="69" t="s">
        <v>276</v>
      </c>
      <c r="D170" s="65">
        <v>20000000</v>
      </c>
      <c r="E170" s="66">
        <v>1</v>
      </c>
      <c r="F170" s="65">
        <v>10000000</v>
      </c>
      <c r="G170" s="66">
        <v>1</v>
      </c>
      <c r="H170" s="65">
        <v>19000000</v>
      </c>
      <c r="I170" s="66">
        <v>1</v>
      </c>
      <c r="J170" s="65">
        <v>27000000</v>
      </c>
      <c r="K170" s="66">
        <v>1</v>
      </c>
      <c r="L170" s="65">
        <v>20000000</v>
      </c>
      <c r="M170" s="66">
        <v>1</v>
      </c>
      <c r="N170" s="65">
        <v>10000000</v>
      </c>
      <c r="O170" s="66">
        <v>1</v>
      </c>
      <c r="P170" s="65">
        <f>F170+H170+J170+L170+N170</f>
        <v>86000000</v>
      </c>
      <c r="Q170" s="84"/>
      <c r="R170" s="85"/>
    </row>
    <row r="171" spans="1:18" s="50" customFormat="1" ht="15" customHeight="1" x14ac:dyDescent="0.2">
      <c r="A171" s="48"/>
      <c r="B171" s="48" t="s">
        <v>280</v>
      </c>
      <c r="C171" s="69" t="s">
        <v>69</v>
      </c>
      <c r="D171" s="65"/>
      <c r="E171" s="68"/>
      <c r="F171" s="65"/>
      <c r="G171" s="68"/>
      <c r="H171" s="65"/>
      <c r="I171" s="68"/>
      <c r="J171" s="48"/>
      <c r="K171" s="68"/>
      <c r="L171" s="48"/>
      <c r="M171" s="68"/>
      <c r="N171" s="48"/>
      <c r="O171" s="68"/>
      <c r="P171" s="48"/>
      <c r="Q171" s="84"/>
      <c r="R171" s="85"/>
    </row>
    <row r="172" spans="1:18" s="50" customFormat="1" ht="15" customHeight="1" x14ac:dyDescent="0.2">
      <c r="A172" s="48"/>
      <c r="B172" s="48"/>
      <c r="C172" s="64" t="s">
        <v>68</v>
      </c>
      <c r="D172" s="65"/>
      <c r="E172" s="68"/>
      <c r="F172" s="65"/>
      <c r="G172" s="68"/>
      <c r="H172" s="65"/>
      <c r="I172" s="68"/>
      <c r="J172" s="48"/>
      <c r="K172" s="68"/>
      <c r="L172" s="48"/>
      <c r="M172" s="68"/>
      <c r="N172" s="48"/>
      <c r="O172" s="68"/>
      <c r="P172" s="48"/>
      <c r="Q172" s="84"/>
      <c r="R172" s="85"/>
    </row>
    <row r="173" spans="1:18" s="50" customFormat="1" ht="15" customHeight="1" x14ac:dyDescent="0.2">
      <c r="A173" s="48"/>
      <c r="B173" s="48"/>
      <c r="C173" s="64" t="s">
        <v>70</v>
      </c>
      <c r="D173" s="65"/>
      <c r="E173" s="68"/>
      <c r="F173" s="65"/>
      <c r="G173" s="68"/>
      <c r="H173" s="65"/>
      <c r="I173" s="68"/>
      <c r="J173" s="48"/>
      <c r="K173" s="68"/>
      <c r="L173" s="48"/>
      <c r="M173" s="68"/>
      <c r="N173" s="48"/>
      <c r="O173" s="68"/>
      <c r="P173" s="48"/>
      <c r="Q173" s="84"/>
      <c r="R173" s="85"/>
    </row>
    <row r="174" spans="1:18" s="50" customFormat="1" ht="15" customHeight="1" x14ac:dyDescent="0.2">
      <c r="A174" s="48"/>
      <c r="B174" s="48"/>
      <c r="C174" s="48"/>
      <c r="D174" s="65"/>
      <c r="E174" s="68"/>
      <c r="F174" s="65"/>
      <c r="G174" s="68"/>
      <c r="H174" s="65"/>
      <c r="I174" s="68"/>
      <c r="J174" s="48"/>
      <c r="K174" s="68"/>
      <c r="L174" s="48"/>
      <c r="M174" s="68"/>
      <c r="N174" s="48"/>
      <c r="O174" s="68"/>
      <c r="P174" s="48"/>
      <c r="Q174" s="84"/>
      <c r="R174" s="85"/>
    </row>
    <row r="175" spans="1:18" s="50" customFormat="1" ht="15" customHeight="1" x14ac:dyDescent="0.2">
      <c r="A175" s="48"/>
      <c r="B175" s="48" t="s">
        <v>526</v>
      </c>
      <c r="C175" s="48"/>
      <c r="D175" s="78">
        <f>D178</f>
        <v>0</v>
      </c>
      <c r="E175" s="68"/>
      <c r="F175" s="78">
        <f>F178</f>
        <v>0</v>
      </c>
      <c r="G175" s="68"/>
      <c r="H175" s="78">
        <f>H178</f>
        <v>0</v>
      </c>
      <c r="I175" s="68"/>
      <c r="J175" s="78">
        <f>J178</f>
        <v>0</v>
      </c>
      <c r="K175" s="68"/>
      <c r="L175" s="78">
        <f>L178</f>
        <v>0</v>
      </c>
      <c r="M175" s="68"/>
      <c r="N175" s="78">
        <f>N178</f>
        <v>0</v>
      </c>
      <c r="O175" s="68"/>
      <c r="P175" s="78">
        <f>P178</f>
        <v>20000000</v>
      </c>
      <c r="Q175" s="84"/>
      <c r="R175" s="85"/>
    </row>
    <row r="176" spans="1:18" s="50" customFormat="1" ht="15" customHeight="1" x14ac:dyDescent="0.2">
      <c r="A176" s="48"/>
      <c r="B176" s="48" t="s">
        <v>527</v>
      </c>
      <c r="C176" s="48"/>
      <c r="D176" s="65"/>
      <c r="E176" s="68"/>
      <c r="F176" s="65"/>
      <c r="G176" s="68"/>
      <c r="H176" s="65"/>
      <c r="I176" s="68"/>
      <c r="J176" s="48"/>
      <c r="K176" s="68"/>
      <c r="L176" s="48"/>
      <c r="M176" s="68"/>
      <c r="N176" s="48"/>
      <c r="O176" s="68"/>
      <c r="P176" s="48"/>
      <c r="Q176" s="84"/>
      <c r="R176" s="85"/>
    </row>
    <row r="177" spans="1:18" s="50" customFormat="1" ht="15" customHeight="1" x14ac:dyDescent="0.2">
      <c r="A177" s="48"/>
      <c r="B177" s="48" t="s">
        <v>528</v>
      </c>
      <c r="C177" s="48"/>
      <c r="D177" s="65"/>
      <c r="E177" s="68"/>
      <c r="F177" s="65"/>
      <c r="G177" s="68"/>
      <c r="H177" s="65"/>
      <c r="I177" s="68"/>
      <c r="J177" s="48"/>
      <c r="K177" s="68"/>
      <c r="L177" s="48"/>
      <c r="M177" s="68"/>
      <c r="N177" s="48"/>
      <c r="O177" s="68"/>
      <c r="P177" s="48"/>
      <c r="Q177" s="84"/>
      <c r="R177" s="85"/>
    </row>
    <row r="178" spans="1:18" s="50" customFormat="1" ht="15" customHeight="1" x14ac:dyDescent="0.2">
      <c r="A178" s="48"/>
      <c r="B178" s="48"/>
      <c r="C178" s="69" t="s">
        <v>529</v>
      </c>
      <c r="D178" s="65">
        <v>0</v>
      </c>
      <c r="E178" s="66">
        <v>0</v>
      </c>
      <c r="F178" s="65">
        <v>0</v>
      </c>
      <c r="G178" s="66"/>
      <c r="H178" s="65">
        <v>0</v>
      </c>
      <c r="I178" s="66"/>
      <c r="J178" s="65">
        <v>0</v>
      </c>
      <c r="K178" s="66"/>
      <c r="L178" s="65">
        <v>0</v>
      </c>
      <c r="M178" s="66"/>
      <c r="N178" s="65">
        <v>0</v>
      </c>
      <c r="O178" s="66">
        <v>1</v>
      </c>
      <c r="P178" s="65">
        <v>20000000</v>
      </c>
      <c r="Q178" s="84"/>
      <c r="R178" s="85"/>
    </row>
    <row r="179" spans="1:18" s="50" customFormat="1" ht="15" customHeight="1" x14ac:dyDescent="0.2">
      <c r="A179" s="48"/>
      <c r="B179" s="48"/>
      <c r="C179" s="69" t="s">
        <v>530</v>
      </c>
      <c r="D179" s="65"/>
      <c r="E179" s="68"/>
      <c r="F179" s="65"/>
      <c r="G179" s="68"/>
      <c r="H179" s="65"/>
      <c r="I179" s="68"/>
      <c r="J179" s="48"/>
      <c r="K179" s="68"/>
      <c r="L179" s="48"/>
      <c r="M179" s="68"/>
      <c r="N179" s="48"/>
      <c r="O179" s="68"/>
      <c r="P179" s="48"/>
      <c r="Q179" s="84"/>
      <c r="R179" s="85"/>
    </row>
    <row r="180" spans="1:18" s="50" customFormat="1" ht="15" customHeight="1" x14ac:dyDescent="0.2">
      <c r="A180" s="48"/>
      <c r="B180" s="48"/>
      <c r="C180" s="69" t="s">
        <v>531</v>
      </c>
      <c r="D180" s="65"/>
      <c r="E180" s="68"/>
      <c r="F180" s="65"/>
      <c r="G180" s="68"/>
      <c r="H180" s="65"/>
      <c r="I180" s="68"/>
      <c r="J180" s="48"/>
      <c r="K180" s="68"/>
      <c r="L180" s="48"/>
      <c r="M180" s="68"/>
      <c r="N180" s="48"/>
      <c r="O180" s="68"/>
      <c r="P180" s="48"/>
      <c r="Q180" s="84"/>
      <c r="R180" s="85"/>
    </row>
    <row r="181" spans="1:18" s="50" customFormat="1" ht="15" customHeight="1" x14ac:dyDescent="0.2">
      <c r="A181" s="48"/>
      <c r="B181" s="48"/>
      <c r="C181" s="69" t="s">
        <v>532</v>
      </c>
      <c r="D181" s="65"/>
      <c r="E181" s="68"/>
      <c r="F181" s="65"/>
      <c r="G181" s="68"/>
      <c r="H181" s="65"/>
      <c r="I181" s="68"/>
      <c r="J181" s="48"/>
      <c r="K181" s="68"/>
      <c r="L181" s="48"/>
      <c r="M181" s="68"/>
      <c r="N181" s="48"/>
      <c r="O181" s="68"/>
      <c r="P181" s="48"/>
      <c r="Q181" s="84"/>
      <c r="R181" s="85"/>
    </row>
    <row r="182" spans="1:18" s="50" customFormat="1" ht="15" customHeight="1" x14ac:dyDescent="0.2">
      <c r="A182" s="48"/>
      <c r="B182" s="48"/>
      <c r="C182" s="69" t="s">
        <v>533</v>
      </c>
      <c r="D182" s="65"/>
      <c r="E182" s="68"/>
      <c r="F182" s="65"/>
      <c r="G182" s="68"/>
      <c r="H182" s="65"/>
      <c r="I182" s="68"/>
      <c r="J182" s="48"/>
      <c r="K182" s="68"/>
      <c r="L182" s="48"/>
      <c r="M182" s="68"/>
      <c r="N182" s="48"/>
      <c r="O182" s="68"/>
      <c r="P182" s="48"/>
      <c r="Q182" s="84"/>
      <c r="R182" s="85"/>
    </row>
    <row r="183" spans="1:18" s="50" customFormat="1" ht="15" customHeight="1" x14ac:dyDescent="0.2">
      <c r="A183" s="48"/>
      <c r="B183" s="48"/>
      <c r="C183" s="49" t="s">
        <v>531</v>
      </c>
      <c r="D183" s="65"/>
      <c r="E183" s="68"/>
      <c r="F183" s="65"/>
      <c r="G183" s="68"/>
      <c r="H183" s="65"/>
      <c r="I183" s="68"/>
      <c r="J183" s="48"/>
      <c r="K183" s="68"/>
      <c r="L183" s="48"/>
      <c r="M183" s="68"/>
      <c r="N183" s="48"/>
      <c r="O183" s="68"/>
      <c r="P183" s="48"/>
      <c r="Q183" s="84"/>
      <c r="R183" s="85"/>
    </row>
    <row r="184" spans="1:18" s="50" customFormat="1" ht="15" customHeight="1" x14ac:dyDescent="0.2">
      <c r="A184" s="48"/>
      <c r="B184" s="48"/>
      <c r="C184" s="48"/>
      <c r="D184" s="65"/>
      <c r="E184" s="68"/>
      <c r="F184" s="65"/>
      <c r="G184" s="68"/>
      <c r="H184" s="65"/>
      <c r="I184" s="68"/>
      <c r="J184" s="48"/>
      <c r="K184" s="68"/>
      <c r="L184" s="48"/>
      <c r="M184" s="68"/>
      <c r="N184" s="48"/>
      <c r="O184" s="68"/>
      <c r="P184" s="48"/>
      <c r="Q184" s="84"/>
      <c r="R184" s="85"/>
    </row>
    <row r="185" spans="1:18" s="50" customFormat="1" ht="15" customHeight="1" x14ac:dyDescent="0.2">
      <c r="A185" s="48"/>
      <c r="B185" s="48"/>
      <c r="C185" s="48"/>
      <c r="D185" s="65"/>
      <c r="E185" s="68"/>
      <c r="F185" s="65"/>
      <c r="G185" s="68"/>
      <c r="H185" s="65"/>
      <c r="I185" s="68"/>
      <c r="J185" s="48"/>
      <c r="K185" s="68"/>
      <c r="L185" s="48"/>
      <c r="M185" s="68"/>
      <c r="N185" s="48"/>
      <c r="O185" s="68"/>
      <c r="P185" s="48"/>
      <c r="Q185" s="84"/>
      <c r="R185" s="85"/>
    </row>
    <row r="186" spans="1:18" s="50" customFormat="1" ht="15" customHeight="1" x14ac:dyDescent="0.2">
      <c r="A186" s="48"/>
      <c r="B186" s="49" t="s">
        <v>287</v>
      </c>
      <c r="C186" s="49"/>
      <c r="D186" s="78">
        <f>D192+D200+D208</f>
        <v>771008200</v>
      </c>
      <c r="E186" s="68"/>
      <c r="F186" s="78">
        <f>F192+F200+F208</f>
        <v>87600000</v>
      </c>
      <c r="G186" s="68"/>
      <c r="H186" s="78">
        <f>H192+H200+H208</f>
        <v>100560000</v>
      </c>
      <c r="I186" s="68"/>
      <c r="J186" s="78">
        <f>J192+J200+J208</f>
        <v>127538500</v>
      </c>
      <c r="K186" s="68"/>
      <c r="L186" s="78">
        <f>L192+L200+L208</f>
        <v>72192250</v>
      </c>
      <c r="M186" s="68"/>
      <c r="N186" s="78">
        <f>N192+N200+N208</f>
        <v>26694000</v>
      </c>
      <c r="O186" s="68"/>
      <c r="P186" s="78">
        <f>P192+P200+P208</f>
        <v>414584750</v>
      </c>
      <c r="Q186" s="84"/>
      <c r="R186" s="85"/>
    </row>
    <row r="187" spans="1:18" s="50" customFormat="1" ht="15" customHeight="1" x14ac:dyDescent="0.2">
      <c r="A187" s="48"/>
      <c r="B187" s="49" t="s">
        <v>288</v>
      </c>
      <c r="C187" s="49"/>
      <c r="D187" s="65"/>
      <c r="E187" s="68"/>
      <c r="F187" s="65"/>
      <c r="G187" s="68"/>
      <c r="H187" s="65"/>
      <c r="I187" s="68"/>
      <c r="J187" s="65"/>
      <c r="K187" s="68"/>
      <c r="L187" s="65"/>
      <c r="M187" s="68"/>
      <c r="N187" s="65"/>
      <c r="O187" s="68"/>
      <c r="P187" s="65"/>
      <c r="Q187" s="84"/>
      <c r="R187" s="85"/>
    </row>
    <row r="188" spans="1:18" s="50" customFormat="1" ht="15" customHeight="1" x14ac:dyDescent="0.2">
      <c r="A188" s="48"/>
      <c r="B188" s="49" t="s">
        <v>289</v>
      </c>
      <c r="C188" s="49"/>
      <c r="D188" s="65"/>
      <c r="E188" s="68"/>
      <c r="F188" s="65"/>
      <c r="G188" s="68"/>
      <c r="H188" s="65"/>
      <c r="I188" s="68"/>
      <c r="J188" s="65"/>
      <c r="K188" s="68"/>
      <c r="L188" s="65"/>
      <c r="M188" s="68"/>
      <c r="N188" s="65"/>
      <c r="O188" s="68"/>
      <c r="P188" s="65"/>
      <c r="Q188" s="84"/>
      <c r="R188" s="85"/>
    </row>
    <row r="189" spans="1:18" s="50" customFormat="1" ht="15" customHeight="1" x14ac:dyDescent="0.2">
      <c r="A189" s="48"/>
      <c r="B189" s="49" t="s">
        <v>290</v>
      </c>
      <c r="C189" s="69"/>
      <c r="D189" s="65"/>
      <c r="E189" s="66"/>
      <c r="F189" s="65"/>
      <c r="G189" s="66"/>
      <c r="H189" s="65"/>
      <c r="I189" s="66"/>
      <c r="J189" s="65"/>
      <c r="K189" s="66"/>
      <c r="L189" s="65"/>
      <c r="M189" s="66"/>
      <c r="N189" s="65"/>
      <c r="O189" s="66"/>
      <c r="P189" s="65"/>
      <c r="Q189" s="84"/>
      <c r="R189" s="85"/>
    </row>
    <row r="190" spans="1:18" s="50" customFormat="1" ht="15" customHeight="1" x14ac:dyDescent="0.2">
      <c r="A190" s="48"/>
      <c r="B190" s="49"/>
      <c r="C190" s="49"/>
      <c r="D190" s="65"/>
      <c r="E190" s="68"/>
      <c r="F190" s="65"/>
      <c r="G190" s="68"/>
      <c r="H190" s="65"/>
      <c r="I190" s="68"/>
      <c r="J190" s="48"/>
      <c r="K190" s="68"/>
      <c r="L190" s="48"/>
      <c r="M190" s="68"/>
      <c r="N190" s="48"/>
      <c r="O190" s="68"/>
      <c r="P190" s="48"/>
      <c r="Q190" s="84"/>
      <c r="R190" s="85"/>
    </row>
    <row r="191" spans="1:18" s="50" customFormat="1" ht="15" customHeight="1" x14ac:dyDescent="0.2">
      <c r="A191" s="48"/>
      <c r="B191" s="49"/>
      <c r="C191" s="49"/>
      <c r="D191" s="65"/>
      <c r="E191" s="68"/>
      <c r="F191" s="65"/>
      <c r="G191" s="68"/>
      <c r="H191" s="65"/>
      <c r="I191" s="68"/>
      <c r="J191" s="48"/>
      <c r="K191" s="68"/>
      <c r="L191" s="48"/>
      <c r="M191" s="68"/>
      <c r="N191" s="48"/>
      <c r="O191" s="68"/>
      <c r="P191" s="48"/>
      <c r="Q191" s="84"/>
      <c r="R191" s="85"/>
    </row>
    <row r="192" spans="1:18" s="50" customFormat="1" ht="15" customHeight="1" x14ac:dyDescent="0.2">
      <c r="A192" s="48"/>
      <c r="B192" s="49"/>
      <c r="C192" s="69" t="s">
        <v>77</v>
      </c>
      <c r="D192" s="65">
        <v>95400000</v>
      </c>
      <c r="E192" s="66">
        <v>1</v>
      </c>
      <c r="F192" s="65">
        <v>87600000</v>
      </c>
      <c r="G192" s="66">
        <v>1</v>
      </c>
      <c r="H192" s="65">
        <v>100560000</v>
      </c>
      <c r="I192" s="66">
        <v>1</v>
      </c>
      <c r="J192" s="65">
        <v>127538500</v>
      </c>
      <c r="K192" s="66">
        <v>1</v>
      </c>
      <c r="L192" s="65">
        <v>72192250</v>
      </c>
      <c r="M192" s="66">
        <v>1</v>
      </c>
      <c r="N192" s="65">
        <v>26694000</v>
      </c>
      <c r="O192" s="66">
        <v>1</v>
      </c>
      <c r="P192" s="65">
        <f>F192+H192+J192+L192+N192</f>
        <v>414584750</v>
      </c>
      <c r="Q192" s="84"/>
      <c r="R192" s="85"/>
    </row>
    <row r="193" spans="1:18" s="50" customFormat="1" ht="15" customHeight="1" x14ac:dyDescent="0.2">
      <c r="A193" s="48"/>
      <c r="B193" s="49"/>
      <c r="C193" s="49" t="s">
        <v>78</v>
      </c>
      <c r="D193" s="65"/>
      <c r="E193" s="68"/>
      <c r="F193" s="65"/>
      <c r="G193" s="68"/>
      <c r="H193" s="65"/>
      <c r="I193" s="68"/>
      <c r="J193" s="48"/>
      <c r="K193" s="68"/>
      <c r="L193" s="48"/>
      <c r="M193" s="68"/>
      <c r="N193" s="48"/>
      <c r="O193" s="68"/>
      <c r="P193" s="48"/>
      <c r="Q193" s="84"/>
      <c r="R193" s="85"/>
    </row>
    <row r="194" spans="1:18" s="50" customFormat="1" ht="15" customHeight="1" x14ac:dyDescent="0.2">
      <c r="A194" s="48"/>
      <c r="B194" s="49"/>
      <c r="C194" s="69" t="s">
        <v>69</v>
      </c>
      <c r="D194" s="65"/>
      <c r="E194" s="68"/>
      <c r="F194" s="65"/>
      <c r="G194" s="68"/>
      <c r="H194" s="65"/>
      <c r="I194" s="68"/>
      <c r="J194" s="48"/>
      <c r="K194" s="68"/>
      <c r="L194" s="48"/>
      <c r="M194" s="68"/>
      <c r="N194" s="48"/>
      <c r="O194" s="68"/>
      <c r="P194" s="48"/>
      <c r="Q194" s="84"/>
      <c r="R194" s="85"/>
    </row>
    <row r="195" spans="1:18" s="50" customFormat="1" ht="15" customHeight="1" x14ac:dyDescent="0.2">
      <c r="A195" s="48"/>
      <c r="B195" s="48"/>
      <c r="C195" s="69" t="s">
        <v>79</v>
      </c>
      <c r="D195" s="65"/>
      <c r="E195" s="68"/>
      <c r="F195" s="65"/>
      <c r="G195" s="68"/>
      <c r="H195" s="65"/>
      <c r="I195" s="68"/>
      <c r="J195" s="48"/>
      <c r="K195" s="68"/>
      <c r="L195" s="48"/>
      <c r="M195" s="68"/>
      <c r="N195" s="48"/>
      <c r="O195" s="68"/>
      <c r="P195" s="48"/>
      <c r="Q195" s="84"/>
      <c r="R195" s="85"/>
    </row>
    <row r="196" spans="1:18" s="50" customFormat="1" ht="15" customHeight="1" x14ac:dyDescent="0.2">
      <c r="A196" s="48"/>
      <c r="B196" s="48"/>
      <c r="C196" s="49" t="s">
        <v>80</v>
      </c>
      <c r="D196" s="65"/>
      <c r="E196" s="68"/>
      <c r="F196" s="65"/>
      <c r="G196" s="68"/>
      <c r="H196" s="65"/>
      <c r="I196" s="68"/>
      <c r="J196" s="48"/>
      <c r="K196" s="68"/>
      <c r="L196" s="48"/>
      <c r="M196" s="68"/>
      <c r="N196" s="48"/>
      <c r="O196" s="68"/>
      <c r="P196" s="48"/>
      <c r="Q196" s="84"/>
      <c r="R196" s="85"/>
    </row>
    <row r="197" spans="1:18" s="50" customFormat="1" ht="15" customHeight="1" x14ac:dyDescent="0.2">
      <c r="A197" s="48"/>
      <c r="B197" s="48"/>
      <c r="C197" s="69" t="s">
        <v>81</v>
      </c>
      <c r="D197" s="65"/>
      <c r="E197" s="68"/>
      <c r="F197" s="65"/>
      <c r="G197" s="68"/>
      <c r="H197" s="65"/>
      <c r="I197" s="68"/>
      <c r="J197" s="48"/>
      <c r="K197" s="68"/>
      <c r="L197" s="48"/>
      <c r="M197" s="68"/>
      <c r="N197" s="48"/>
      <c r="O197" s="68"/>
      <c r="P197" s="48"/>
      <c r="Q197" s="84"/>
      <c r="R197" s="85"/>
    </row>
    <row r="198" spans="1:18" s="50" customFormat="1" ht="15" customHeight="1" x14ac:dyDescent="0.2">
      <c r="A198" s="48"/>
      <c r="B198" s="48"/>
      <c r="C198" s="49" t="s">
        <v>82</v>
      </c>
      <c r="D198" s="65"/>
      <c r="E198" s="68"/>
      <c r="F198" s="65"/>
      <c r="G198" s="68"/>
      <c r="H198" s="65"/>
      <c r="I198" s="68"/>
      <c r="J198" s="48"/>
      <c r="K198" s="68"/>
      <c r="L198" s="48"/>
      <c r="M198" s="68"/>
      <c r="N198" s="48"/>
      <c r="O198" s="68"/>
      <c r="P198" s="48"/>
      <c r="Q198" s="84"/>
      <c r="R198" s="85"/>
    </row>
    <row r="199" spans="1:18" s="50" customFormat="1" ht="15" customHeight="1" x14ac:dyDescent="0.2">
      <c r="A199" s="48"/>
      <c r="B199" s="48"/>
      <c r="C199" s="49"/>
      <c r="D199" s="65"/>
      <c r="E199" s="68"/>
      <c r="F199" s="65"/>
      <c r="G199" s="68"/>
      <c r="H199" s="65"/>
      <c r="I199" s="68"/>
      <c r="J199" s="48"/>
      <c r="K199" s="68"/>
      <c r="L199" s="48"/>
      <c r="M199" s="68"/>
      <c r="N199" s="48"/>
      <c r="O199" s="68"/>
      <c r="P199" s="48"/>
      <c r="Q199" s="84"/>
      <c r="R199" s="85"/>
    </row>
    <row r="200" spans="1:18" s="50" customFormat="1" ht="15" customHeight="1" x14ac:dyDescent="0.2">
      <c r="A200" s="48"/>
      <c r="B200" s="48"/>
      <c r="C200" s="69" t="s">
        <v>77</v>
      </c>
      <c r="D200" s="65">
        <v>675608200</v>
      </c>
      <c r="E200" s="68"/>
      <c r="F200" s="65">
        <v>0</v>
      </c>
      <c r="G200" s="68"/>
      <c r="H200" s="65">
        <v>0</v>
      </c>
      <c r="I200" s="68"/>
      <c r="J200" s="65">
        <f>H200+(H200*10%)</f>
        <v>0</v>
      </c>
      <c r="K200" s="66">
        <v>1</v>
      </c>
      <c r="L200" s="65">
        <f>J200+(J200*10%)</f>
        <v>0</v>
      </c>
      <c r="M200" s="66">
        <v>1</v>
      </c>
      <c r="N200" s="65">
        <f>L200+(L200*10%)</f>
        <v>0</v>
      </c>
      <c r="O200" s="66">
        <v>1</v>
      </c>
      <c r="P200" s="65">
        <f>F200+H200+J200+L200+N200</f>
        <v>0</v>
      </c>
      <c r="Q200" s="84"/>
      <c r="R200" s="85"/>
    </row>
    <row r="201" spans="1:18" s="50" customFormat="1" ht="15" customHeight="1" x14ac:dyDescent="0.2">
      <c r="A201" s="48"/>
      <c r="B201" s="48"/>
      <c r="C201" s="49" t="s">
        <v>78</v>
      </c>
      <c r="D201" s="65"/>
      <c r="E201" s="68"/>
      <c r="F201" s="65"/>
      <c r="G201" s="68"/>
      <c r="H201" s="65"/>
      <c r="I201" s="68"/>
      <c r="J201" s="48"/>
      <c r="K201" s="68"/>
      <c r="L201" s="48"/>
      <c r="M201" s="68"/>
      <c r="N201" s="48"/>
      <c r="O201" s="68"/>
      <c r="P201" s="48"/>
      <c r="Q201" s="84"/>
      <c r="R201" s="85"/>
    </row>
    <row r="202" spans="1:18" s="50" customFormat="1" ht="15" customHeight="1" x14ac:dyDescent="0.2">
      <c r="A202" s="48"/>
      <c r="B202" s="48"/>
      <c r="C202" s="69" t="s">
        <v>69</v>
      </c>
      <c r="D202" s="65"/>
      <c r="E202" s="68"/>
      <c r="F202" s="65"/>
      <c r="G202" s="68"/>
      <c r="H202" s="65"/>
      <c r="I202" s="68"/>
      <c r="J202" s="48"/>
      <c r="K202" s="68"/>
      <c r="L202" s="48"/>
      <c r="M202" s="68"/>
      <c r="N202" s="48"/>
      <c r="O202" s="68"/>
      <c r="P202" s="48"/>
      <c r="Q202" s="84"/>
      <c r="R202" s="85"/>
    </row>
    <row r="203" spans="1:18" s="50" customFormat="1" ht="15" customHeight="1" x14ac:dyDescent="0.2">
      <c r="A203" s="48"/>
      <c r="B203" s="48"/>
      <c r="C203" s="69" t="s">
        <v>167</v>
      </c>
      <c r="D203" s="65"/>
      <c r="E203" s="68"/>
      <c r="F203" s="65"/>
      <c r="G203" s="68"/>
      <c r="H203" s="65"/>
      <c r="I203" s="68"/>
      <c r="J203" s="48"/>
      <c r="K203" s="68"/>
      <c r="L203" s="48"/>
      <c r="M203" s="68"/>
      <c r="N203" s="48"/>
      <c r="O203" s="68"/>
      <c r="P203" s="48"/>
      <c r="Q203" s="84"/>
      <c r="R203" s="85"/>
    </row>
    <row r="204" spans="1:18" s="50" customFormat="1" ht="15" customHeight="1" x14ac:dyDescent="0.2">
      <c r="A204" s="48"/>
      <c r="B204" s="48"/>
      <c r="C204" s="49" t="s">
        <v>168</v>
      </c>
      <c r="D204" s="65"/>
      <c r="E204" s="68"/>
      <c r="F204" s="65"/>
      <c r="G204" s="68"/>
      <c r="H204" s="65"/>
      <c r="I204" s="68"/>
      <c r="J204" s="48"/>
      <c r="K204" s="68"/>
      <c r="L204" s="48"/>
      <c r="M204" s="68"/>
      <c r="N204" s="48"/>
      <c r="O204" s="68"/>
      <c r="P204" s="48"/>
      <c r="Q204" s="84"/>
      <c r="R204" s="85"/>
    </row>
    <row r="205" spans="1:18" s="50" customFormat="1" ht="15" customHeight="1" x14ac:dyDescent="0.2">
      <c r="A205" s="48"/>
      <c r="B205" s="48"/>
      <c r="C205" s="69" t="s">
        <v>169</v>
      </c>
      <c r="D205" s="65"/>
      <c r="E205" s="68"/>
      <c r="F205" s="65"/>
      <c r="G205" s="68"/>
      <c r="H205" s="65"/>
      <c r="I205" s="68"/>
      <c r="J205" s="48"/>
      <c r="K205" s="68"/>
      <c r="L205" s="48"/>
      <c r="M205" s="68"/>
      <c r="N205" s="48"/>
      <c r="O205" s="68"/>
      <c r="P205" s="48"/>
      <c r="Q205" s="84"/>
      <c r="R205" s="85"/>
    </row>
    <row r="206" spans="1:18" s="50" customFormat="1" ht="15" customHeight="1" x14ac:dyDescent="0.2">
      <c r="A206" s="48"/>
      <c r="B206" s="48"/>
      <c r="C206" s="49" t="s">
        <v>170</v>
      </c>
      <c r="D206" s="65"/>
      <c r="E206" s="68"/>
      <c r="F206" s="65"/>
      <c r="G206" s="68"/>
      <c r="H206" s="65"/>
      <c r="I206" s="68"/>
      <c r="J206" s="48"/>
      <c r="K206" s="68"/>
      <c r="L206" s="48"/>
      <c r="M206" s="68"/>
      <c r="N206" s="48"/>
      <c r="O206" s="68"/>
      <c r="P206" s="48"/>
      <c r="Q206" s="84"/>
      <c r="R206" s="85"/>
    </row>
    <row r="207" spans="1:18" s="50" customFormat="1" ht="15" customHeight="1" x14ac:dyDescent="0.2">
      <c r="A207" s="48"/>
      <c r="B207" s="48"/>
      <c r="C207" s="49"/>
      <c r="D207" s="65"/>
      <c r="E207" s="68"/>
      <c r="F207" s="65"/>
      <c r="G207" s="68"/>
      <c r="H207" s="65"/>
      <c r="I207" s="68"/>
      <c r="J207" s="48"/>
      <c r="K207" s="68"/>
      <c r="L207" s="48"/>
      <c r="M207" s="68"/>
      <c r="N207" s="48"/>
      <c r="O207" s="68"/>
      <c r="P207" s="48"/>
      <c r="Q207" s="84"/>
      <c r="R207" s="85"/>
    </row>
    <row r="208" spans="1:18" s="50" customFormat="1" ht="15" customHeight="1" x14ac:dyDescent="0.2">
      <c r="A208" s="48"/>
      <c r="B208" s="48"/>
      <c r="C208" s="69" t="s">
        <v>73</v>
      </c>
      <c r="D208" s="72">
        <v>0</v>
      </c>
      <c r="E208" s="72" t="s">
        <v>118</v>
      </c>
      <c r="F208" s="72">
        <v>0</v>
      </c>
      <c r="G208" s="72" t="s">
        <v>118</v>
      </c>
      <c r="H208" s="72">
        <v>0</v>
      </c>
      <c r="I208" s="72">
        <v>0</v>
      </c>
      <c r="J208" s="65">
        <v>0</v>
      </c>
      <c r="K208" s="66">
        <v>1</v>
      </c>
      <c r="L208" s="65">
        <f>J208+(J208*20%)</f>
        <v>0</v>
      </c>
      <c r="M208" s="66">
        <v>1</v>
      </c>
      <c r="N208" s="65">
        <f>L208+(L208*20%)</f>
        <v>0</v>
      </c>
      <c r="O208" s="66">
        <v>1</v>
      </c>
      <c r="P208" s="65">
        <f>H208+J208+L208+N208</f>
        <v>0</v>
      </c>
      <c r="Q208" s="84"/>
      <c r="R208" s="85"/>
    </row>
    <row r="209" spans="1:18" s="50" customFormat="1" ht="15" customHeight="1" x14ac:dyDescent="0.2">
      <c r="A209" s="48"/>
      <c r="B209" s="48"/>
      <c r="C209" s="69" t="s">
        <v>69</v>
      </c>
      <c r="D209" s="65"/>
      <c r="E209" s="68"/>
      <c r="F209" s="65"/>
      <c r="G209" s="68"/>
      <c r="H209" s="65"/>
      <c r="I209" s="68"/>
      <c r="J209" s="48"/>
      <c r="K209" s="68"/>
      <c r="L209" s="48"/>
      <c r="M209" s="68"/>
      <c r="N209" s="48"/>
      <c r="O209" s="68"/>
      <c r="P209" s="48"/>
      <c r="Q209" s="84"/>
      <c r="R209" s="85"/>
    </row>
    <row r="210" spans="1:18" s="50" customFormat="1" ht="15" customHeight="1" x14ac:dyDescent="0.2">
      <c r="A210" s="48"/>
      <c r="B210" s="48"/>
      <c r="C210" s="69" t="s">
        <v>54</v>
      </c>
      <c r="D210" s="65"/>
      <c r="E210" s="68"/>
      <c r="F210" s="65"/>
      <c r="G210" s="68"/>
      <c r="H210" s="65"/>
      <c r="I210" s="68"/>
      <c r="J210" s="48"/>
      <c r="K210" s="68"/>
      <c r="L210" s="48"/>
      <c r="M210" s="68"/>
      <c r="N210" s="48"/>
      <c r="O210" s="68"/>
      <c r="P210" s="48"/>
      <c r="Q210" s="84"/>
      <c r="R210" s="85"/>
    </row>
    <row r="211" spans="1:18" s="50" customFormat="1" ht="15" customHeight="1" x14ac:dyDescent="0.2">
      <c r="A211" s="48"/>
      <c r="B211" s="48"/>
      <c r="C211" s="49" t="s">
        <v>55</v>
      </c>
      <c r="D211" s="65"/>
      <c r="E211" s="68"/>
      <c r="F211" s="65"/>
      <c r="G211" s="68"/>
      <c r="H211" s="65"/>
      <c r="I211" s="68"/>
      <c r="J211" s="48"/>
      <c r="K211" s="68"/>
      <c r="L211" s="48"/>
      <c r="M211" s="68"/>
      <c r="N211" s="48"/>
      <c r="O211" s="68"/>
      <c r="P211" s="48"/>
      <c r="Q211" s="84"/>
      <c r="R211" s="85"/>
    </row>
    <row r="212" spans="1:18" s="50" customFormat="1" ht="15" customHeight="1" x14ac:dyDescent="0.2">
      <c r="A212" s="48"/>
      <c r="B212" s="48"/>
      <c r="C212" s="64" t="s">
        <v>72</v>
      </c>
      <c r="D212" s="65"/>
      <c r="E212" s="68"/>
      <c r="F212" s="65"/>
      <c r="G212" s="68"/>
      <c r="H212" s="65"/>
      <c r="I212" s="68"/>
      <c r="J212" s="48"/>
      <c r="K212" s="68"/>
      <c r="L212" s="48"/>
      <c r="M212" s="68"/>
      <c r="N212" s="48"/>
      <c r="O212" s="68"/>
      <c r="P212" s="48"/>
      <c r="Q212" s="84"/>
      <c r="R212" s="85"/>
    </row>
    <row r="213" spans="1:18" s="50" customFormat="1" ht="15" customHeight="1" x14ac:dyDescent="0.2">
      <c r="A213" s="48"/>
      <c r="B213" s="48"/>
      <c r="C213" s="49"/>
      <c r="D213" s="65"/>
      <c r="E213" s="68"/>
      <c r="F213" s="65"/>
      <c r="G213" s="68"/>
      <c r="H213" s="65"/>
      <c r="I213" s="68"/>
      <c r="J213" s="48"/>
      <c r="K213" s="68"/>
      <c r="L213" s="48"/>
      <c r="M213" s="68"/>
      <c r="N213" s="48"/>
      <c r="O213" s="68"/>
      <c r="P213" s="48"/>
      <c r="Q213" s="84"/>
      <c r="R213" s="85"/>
    </row>
    <row r="214" spans="1:18" s="50" customFormat="1" ht="15" customHeight="1" x14ac:dyDescent="0.2">
      <c r="A214" s="48"/>
      <c r="B214" s="48" t="s">
        <v>291</v>
      </c>
      <c r="C214" s="48"/>
      <c r="D214" s="79">
        <f>D218</f>
        <v>21650000</v>
      </c>
      <c r="E214" s="68"/>
      <c r="F214" s="79">
        <f>SUM(F218+F221)</f>
        <v>24370600</v>
      </c>
      <c r="G214" s="68"/>
      <c r="H214" s="79">
        <f>SUM(H218+H221)</f>
        <v>79100950</v>
      </c>
      <c r="I214" s="68"/>
      <c r="J214" s="79">
        <f>SUM(J218+J221)</f>
        <v>113100950</v>
      </c>
      <c r="K214" s="68"/>
      <c r="L214" s="79">
        <f>SUM(L218+L221)</f>
        <v>123014354</v>
      </c>
      <c r="M214" s="68"/>
      <c r="N214" s="79">
        <f>SUM(N218+N221)</f>
        <v>117885900</v>
      </c>
      <c r="O214" s="68"/>
      <c r="P214" s="79">
        <f>SUM(P218+P221)</f>
        <v>397472754</v>
      </c>
      <c r="Q214" s="84"/>
      <c r="R214" s="85"/>
    </row>
    <row r="215" spans="1:18" s="50" customFormat="1" ht="15" customHeight="1" x14ac:dyDescent="0.2">
      <c r="A215" s="48"/>
      <c r="B215" s="48" t="s">
        <v>120</v>
      </c>
      <c r="C215" s="48"/>
      <c r="D215" s="65"/>
      <c r="E215" s="68"/>
      <c r="F215" s="65"/>
      <c r="G215" s="68"/>
      <c r="H215" s="65"/>
      <c r="I215" s="68"/>
      <c r="J215" s="48"/>
      <c r="K215" s="68"/>
      <c r="L215" s="48"/>
      <c r="M215" s="68"/>
      <c r="N215" s="48"/>
      <c r="O215" s="68"/>
      <c r="P215" s="48"/>
      <c r="Q215" s="84"/>
      <c r="R215" s="85"/>
    </row>
    <row r="216" spans="1:18" s="50" customFormat="1" ht="15" customHeight="1" x14ac:dyDescent="0.2">
      <c r="A216" s="48"/>
      <c r="B216" s="48"/>
      <c r="C216" s="48"/>
      <c r="D216" s="65"/>
      <c r="E216" s="68"/>
      <c r="F216" s="65"/>
      <c r="G216" s="68"/>
      <c r="H216" s="65"/>
      <c r="I216" s="68"/>
      <c r="J216" s="48"/>
      <c r="K216" s="68"/>
      <c r="L216" s="48"/>
      <c r="M216" s="68"/>
      <c r="N216" s="48"/>
      <c r="O216" s="68"/>
      <c r="P216" s="48"/>
      <c r="Q216" s="84"/>
      <c r="R216" s="85"/>
    </row>
    <row r="217" spans="1:18" s="50" customFormat="1" ht="15" customHeight="1" x14ac:dyDescent="0.2">
      <c r="A217" s="48"/>
      <c r="B217" s="48"/>
      <c r="C217" s="48"/>
      <c r="D217" s="65"/>
      <c r="E217" s="68"/>
      <c r="F217" s="65"/>
      <c r="G217" s="68"/>
      <c r="H217" s="65"/>
      <c r="I217" s="68"/>
      <c r="J217" s="48"/>
      <c r="K217" s="68"/>
      <c r="L217" s="48"/>
      <c r="M217" s="68"/>
      <c r="N217" s="48"/>
      <c r="O217" s="68"/>
      <c r="P217" s="48"/>
      <c r="Q217" s="84"/>
      <c r="R217" s="85"/>
    </row>
    <row r="218" spans="1:18" s="50" customFormat="1" ht="15" customHeight="1" x14ac:dyDescent="0.2">
      <c r="A218" s="48"/>
      <c r="B218" s="48"/>
      <c r="C218" s="64" t="s">
        <v>101</v>
      </c>
      <c r="D218" s="72">
        <v>21650000</v>
      </c>
      <c r="E218" s="119">
        <v>1</v>
      </c>
      <c r="F218" s="72">
        <v>24370600</v>
      </c>
      <c r="G218" s="66">
        <v>1</v>
      </c>
      <c r="H218" s="65">
        <v>79100950</v>
      </c>
      <c r="I218" s="66">
        <v>1</v>
      </c>
      <c r="J218" s="65">
        <v>79100950</v>
      </c>
      <c r="K218" s="66">
        <v>1</v>
      </c>
      <c r="L218" s="65">
        <v>97014354</v>
      </c>
      <c r="M218" s="66">
        <v>1</v>
      </c>
      <c r="N218" s="65">
        <v>97885900</v>
      </c>
      <c r="O218" s="66">
        <v>1</v>
      </c>
      <c r="P218" s="65">
        <f>F218+H218+J218+L218+N218</f>
        <v>377472754</v>
      </c>
      <c r="Q218" s="84"/>
      <c r="R218" s="85"/>
    </row>
    <row r="219" spans="1:18" s="50" customFormat="1" ht="15" customHeight="1" x14ac:dyDescent="0.2">
      <c r="A219" s="48"/>
      <c r="B219" s="48"/>
      <c r="C219" s="48" t="s">
        <v>102</v>
      </c>
      <c r="D219" s="65"/>
      <c r="E219" s="68"/>
      <c r="F219" s="65"/>
      <c r="G219" s="68"/>
      <c r="H219" s="65"/>
      <c r="I219" s="66"/>
      <c r="J219" s="48"/>
      <c r="K219" s="68"/>
      <c r="L219" s="48"/>
      <c r="M219" s="68"/>
      <c r="N219" s="48"/>
      <c r="O219" s="68"/>
      <c r="P219" s="48"/>
      <c r="Q219" s="84"/>
      <c r="R219" s="85"/>
    </row>
    <row r="220" spans="1:18" s="50" customFormat="1" ht="15" customHeight="1" x14ac:dyDescent="0.2">
      <c r="A220" s="48"/>
      <c r="B220" s="48"/>
      <c r="C220" s="48" t="s">
        <v>103</v>
      </c>
      <c r="D220" s="65"/>
      <c r="E220" s="68"/>
      <c r="F220" s="65"/>
      <c r="G220" s="68"/>
      <c r="H220" s="65"/>
      <c r="I220" s="68"/>
      <c r="J220" s="48"/>
      <c r="K220" s="68"/>
      <c r="L220" s="48"/>
      <c r="M220" s="68"/>
      <c r="N220" s="48"/>
      <c r="O220" s="68"/>
      <c r="P220" s="48"/>
      <c r="Q220" s="84"/>
      <c r="R220" s="85"/>
    </row>
    <row r="221" spans="1:18" s="50" customFormat="1" ht="15" customHeight="1" x14ac:dyDescent="0.2">
      <c r="A221" s="48"/>
      <c r="B221" s="48"/>
      <c r="C221" s="64" t="s">
        <v>342</v>
      </c>
      <c r="D221" s="65">
        <v>0</v>
      </c>
      <c r="E221" s="66"/>
      <c r="F221" s="65">
        <v>0</v>
      </c>
      <c r="G221" s="66"/>
      <c r="H221" s="65">
        <v>0</v>
      </c>
      <c r="I221" s="66">
        <v>1</v>
      </c>
      <c r="J221" s="65">
        <v>34000000</v>
      </c>
      <c r="K221" s="66">
        <v>1</v>
      </c>
      <c r="L221" s="65">
        <v>26000000</v>
      </c>
      <c r="M221" s="66">
        <v>1</v>
      </c>
      <c r="N221" s="65">
        <v>20000000</v>
      </c>
      <c r="O221" s="66">
        <v>1</v>
      </c>
      <c r="P221" s="65">
        <v>20000000</v>
      </c>
      <c r="Q221" s="84"/>
      <c r="R221" s="85"/>
    </row>
    <row r="222" spans="1:18" s="50" customFormat="1" ht="15" customHeight="1" x14ac:dyDescent="0.2">
      <c r="A222" s="48"/>
      <c r="B222" s="48"/>
      <c r="C222" s="48" t="s">
        <v>343</v>
      </c>
      <c r="D222" s="65"/>
      <c r="E222" s="68"/>
      <c r="F222" s="65"/>
      <c r="G222" s="68"/>
      <c r="H222" s="65"/>
      <c r="I222" s="68"/>
      <c r="J222" s="48"/>
      <c r="K222" s="68"/>
      <c r="L222" s="48"/>
      <c r="M222" s="68"/>
      <c r="N222" s="48"/>
      <c r="O222" s="68"/>
      <c r="P222" s="48"/>
      <c r="Q222" s="84"/>
      <c r="R222" s="85"/>
    </row>
    <row r="223" spans="1:18" s="50" customFormat="1" ht="15" customHeight="1" x14ac:dyDescent="0.2">
      <c r="A223" s="48"/>
      <c r="B223" s="48"/>
      <c r="C223" s="69" t="s">
        <v>69</v>
      </c>
      <c r="D223" s="65"/>
      <c r="E223" s="68"/>
      <c r="F223" s="65"/>
      <c r="G223" s="68"/>
      <c r="H223" s="65"/>
      <c r="I223" s="68"/>
      <c r="J223" s="48"/>
      <c r="K223" s="68"/>
      <c r="L223" s="48"/>
      <c r="M223" s="68"/>
      <c r="N223" s="48"/>
      <c r="O223" s="68"/>
      <c r="P223" s="48"/>
      <c r="Q223" s="84"/>
      <c r="R223" s="85"/>
    </row>
    <row r="224" spans="1:18" s="50" customFormat="1" ht="15" customHeight="1" x14ac:dyDescent="0.2">
      <c r="A224" s="48"/>
      <c r="B224" s="48"/>
      <c r="C224" s="64" t="s">
        <v>105</v>
      </c>
      <c r="D224" s="65"/>
      <c r="E224" s="68"/>
      <c r="F224" s="65"/>
      <c r="G224" s="68"/>
      <c r="H224" s="65"/>
      <c r="I224" s="68"/>
      <c r="J224" s="48"/>
      <c r="K224" s="68"/>
      <c r="L224" s="48"/>
      <c r="M224" s="68"/>
      <c r="N224" s="48"/>
      <c r="O224" s="68"/>
      <c r="P224" s="48"/>
      <c r="Q224" s="84"/>
      <c r="R224" s="85"/>
    </row>
    <row r="225" spans="1:18" s="50" customFormat="1" ht="15" customHeight="1" x14ac:dyDescent="0.2">
      <c r="A225" s="48"/>
      <c r="B225" s="48"/>
      <c r="C225" s="48" t="s">
        <v>104</v>
      </c>
      <c r="D225" s="65"/>
      <c r="E225" s="68"/>
      <c r="F225" s="65"/>
      <c r="G225" s="68"/>
      <c r="H225" s="65"/>
      <c r="I225" s="68"/>
      <c r="J225" s="48"/>
      <c r="K225" s="68"/>
      <c r="L225" s="48"/>
      <c r="M225" s="68"/>
      <c r="N225" s="48"/>
      <c r="O225" s="68"/>
      <c r="P225" s="48"/>
      <c r="Q225" s="84"/>
      <c r="R225" s="85"/>
    </row>
    <row r="226" spans="1:18" s="50" customFormat="1" ht="15" customHeight="1" x14ac:dyDescent="0.2">
      <c r="A226" s="48"/>
      <c r="B226" s="48"/>
      <c r="C226" s="64" t="s">
        <v>106</v>
      </c>
      <c r="D226" s="65"/>
      <c r="E226" s="68"/>
      <c r="F226" s="65"/>
      <c r="G226" s="68"/>
      <c r="H226" s="65"/>
      <c r="I226" s="68"/>
      <c r="J226" s="48"/>
      <c r="K226" s="68"/>
      <c r="L226" s="48"/>
      <c r="M226" s="68"/>
      <c r="N226" s="48"/>
      <c r="O226" s="68"/>
      <c r="P226" s="48"/>
      <c r="Q226" s="84"/>
      <c r="R226" s="85"/>
    </row>
    <row r="227" spans="1:18" s="50" customFormat="1" ht="15" customHeight="1" x14ac:dyDescent="0.2">
      <c r="A227" s="48"/>
      <c r="B227" s="48"/>
      <c r="C227" s="48" t="s">
        <v>107</v>
      </c>
      <c r="D227" s="65"/>
      <c r="E227" s="68"/>
      <c r="F227" s="65"/>
      <c r="G227" s="68"/>
      <c r="H227" s="65"/>
      <c r="I227" s="68"/>
      <c r="J227" s="48"/>
      <c r="K227" s="68"/>
      <c r="L227" s="48"/>
      <c r="M227" s="68"/>
      <c r="N227" s="48"/>
      <c r="O227" s="68"/>
      <c r="P227" s="48"/>
      <c r="Q227" s="83"/>
      <c r="R227" s="80"/>
    </row>
    <row r="228" spans="1:18" s="50" customFormat="1" ht="15" customHeight="1" x14ac:dyDescent="0.2">
      <c r="A228" s="48"/>
      <c r="B228" s="48"/>
      <c r="C228" s="49"/>
      <c r="D228" s="65"/>
      <c r="E228" s="68"/>
      <c r="F228" s="65"/>
      <c r="G228" s="68"/>
      <c r="H228" s="65"/>
      <c r="I228" s="68"/>
      <c r="J228" s="48"/>
      <c r="K228" s="68"/>
      <c r="L228" s="48"/>
      <c r="M228" s="68"/>
      <c r="N228" s="48"/>
      <c r="O228" s="68"/>
      <c r="P228" s="48"/>
      <c r="Q228" s="84"/>
      <c r="R228" s="85"/>
    </row>
    <row r="229" spans="1:18" s="50" customFormat="1" ht="15" customHeight="1" x14ac:dyDescent="0.2">
      <c r="A229" s="48"/>
      <c r="B229" s="49" t="s">
        <v>347</v>
      </c>
      <c r="C229" s="48"/>
      <c r="D229" s="78">
        <f>D232</f>
        <v>0</v>
      </c>
      <c r="E229" s="68"/>
      <c r="F229" s="78">
        <f>F232</f>
        <v>0</v>
      </c>
      <c r="G229" s="68"/>
      <c r="H229" s="78">
        <f>H232</f>
        <v>35250000</v>
      </c>
      <c r="I229" s="68"/>
      <c r="J229" s="78">
        <f>J232</f>
        <v>33950000</v>
      </c>
      <c r="K229" s="68"/>
      <c r="L229" s="78">
        <f>L232</f>
        <v>12250000</v>
      </c>
      <c r="M229" s="68"/>
      <c r="N229" s="78">
        <f>N232</f>
        <v>16750000</v>
      </c>
      <c r="O229" s="68"/>
      <c r="P229" s="78">
        <f>P232</f>
        <v>98200000</v>
      </c>
      <c r="Q229" s="84"/>
      <c r="R229" s="85"/>
    </row>
    <row r="230" spans="1:18" s="50" customFormat="1" ht="15" customHeight="1" x14ac:dyDescent="0.2">
      <c r="A230" s="48"/>
      <c r="B230" s="49" t="s">
        <v>275</v>
      </c>
      <c r="C230" s="48"/>
      <c r="D230" s="65"/>
      <c r="E230" s="68"/>
      <c r="F230" s="65"/>
      <c r="G230" s="68"/>
      <c r="H230" s="65"/>
      <c r="I230" s="68"/>
      <c r="J230" s="65"/>
      <c r="K230" s="68"/>
      <c r="L230" s="65"/>
      <c r="M230" s="68"/>
      <c r="N230" s="65"/>
      <c r="O230" s="68"/>
      <c r="P230" s="65"/>
      <c r="Q230" s="84"/>
      <c r="R230" s="85"/>
    </row>
    <row r="231" spans="1:18" s="50" customFormat="1" ht="15" customHeight="1" x14ac:dyDescent="0.2">
      <c r="A231" s="48"/>
      <c r="B231" s="49"/>
      <c r="C231" s="48"/>
      <c r="D231" s="65"/>
      <c r="E231" s="68"/>
      <c r="F231" s="65"/>
      <c r="G231" s="68"/>
      <c r="H231" s="65"/>
      <c r="I231" s="68"/>
      <c r="J231" s="65"/>
      <c r="K231" s="68"/>
      <c r="L231" s="65"/>
      <c r="M231" s="68"/>
      <c r="N231" s="65"/>
      <c r="O231" s="68"/>
      <c r="P231" s="65"/>
      <c r="Q231" s="84"/>
      <c r="R231" s="85"/>
    </row>
    <row r="232" spans="1:18" s="50" customFormat="1" ht="15" customHeight="1" x14ac:dyDescent="0.2">
      <c r="A232" s="48"/>
      <c r="B232" s="48"/>
      <c r="C232" s="64" t="s">
        <v>344</v>
      </c>
      <c r="D232" s="65">
        <v>0</v>
      </c>
      <c r="E232" s="65">
        <v>0</v>
      </c>
      <c r="F232" s="65">
        <v>0</v>
      </c>
      <c r="G232" s="66">
        <v>1</v>
      </c>
      <c r="H232" s="65">
        <v>35250000</v>
      </c>
      <c r="I232" s="66">
        <v>1</v>
      </c>
      <c r="J232" s="65">
        <v>33950000</v>
      </c>
      <c r="K232" s="66">
        <v>1</v>
      </c>
      <c r="L232" s="65">
        <v>12250000</v>
      </c>
      <c r="M232" s="66">
        <v>1</v>
      </c>
      <c r="N232" s="65">
        <v>16750000</v>
      </c>
      <c r="O232" s="66">
        <v>1</v>
      </c>
      <c r="P232" s="65">
        <f>F232+H232+J232+L232+N232</f>
        <v>98200000</v>
      </c>
      <c r="Q232" s="84"/>
      <c r="R232" s="85"/>
    </row>
    <row r="233" spans="1:18" s="50" customFormat="1" ht="15" customHeight="1" x14ac:dyDescent="0.2">
      <c r="A233" s="48"/>
      <c r="B233" s="48"/>
      <c r="C233" s="64" t="s">
        <v>346</v>
      </c>
      <c r="D233" s="68"/>
      <c r="E233" s="65"/>
      <c r="F233" s="49"/>
      <c r="G233" s="49"/>
      <c r="H233" s="65"/>
      <c r="I233" s="68"/>
      <c r="J233" s="48"/>
      <c r="K233" s="68"/>
      <c r="L233" s="48"/>
      <c r="M233" s="68"/>
      <c r="N233" s="48"/>
      <c r="O233" s="68"/>
      <c r="P233" s="48"/>
      <c r="Q233" s="84"/>
      <c r="R233" s="85"/>
    </row>
    <row r="234" spans="1:18" s="50" customFormat="1" ht="15" customHeight="1" x14ac:dyDescent="0.2">
      <c r="A234" s="48"/>
      <c r="B234" s="48"/>
      <c r="C234" s="69" t="s">
        <v>69</v>
      </c>
      <c r="D234" s="65"/>
      <c r="E234" s="68"/>
      <c r="F234" s="65"/>
      <c r="G234" s="68"/>
      <c r="H234" s="65"/>
      <c r="I234" s="68"/>
      <c r="J234" s="65"/>
      <c r="K234" s="68"/>
      <c r="L234" s="65"/>
      <c r="M234" s="68"/>
      <c r="N234" s="65"/>
      <c r="O234" s="68"/>
      <c r="P234" s="65"/>
      <c r="Q234" s="84"/>
      <c r="R234" s="85"/>
    </row>
    <row r="235" spans="1:18" s="50" customFormat="1" ht="15" customHeight="1" x14ac:dyDescent="0.2">
      <c r="A235" s="48"/>
      <c r="B235" s="48"/>
      <c r="C235" s="69"/>
      <c r="D235" s="65"/>
      <c r="E235" s="68"/>
      <c r="F235" s="65"/>
      <c r="G235" s="68"/>
      <c r="H235" s="65"/>
      <c r="I235" s="68"/>
      <c r="J235" s="65"/>
      <c r="K235" s="68"/>
      <c r="L235" s="65"/>
      <c r="M235" s="68"/>
      <c r="N235" s="65"/>
      <c r="O235" s="68"/>
      <c r="P235" s="65"/>
      <c r="Q235" s="84"/>
      <c r="R235" s="85"/>
    </row>
    <row r="236" spans="1:18" s="50" customFormat="1" ht="15" customHeight="1" x14ac:dyDescent="0.2">
      <c r="A236" s="48"/>
      <c r="B236" s="49" t="s">
        <v>273</v>
      </c>
      <c r="C236" s="48"/>
      <c r="D236" s="78">
        <f>D239</f>
        <v>0</v>
      </c>
      <c r="E236" s="68"/>
      <c r="F236" s="78">
        <f>F239</f>
        <v>0</v>
      </c>
      <c r="G236" s="68"/>
      <c r="H236" s="78">
        <f>H239</f>
        <v>0</v>
      </c>
      <c r="I236" s="68"/>
      <c r="J236" s="78">
        <f>J239</f>
        <v>0</v>
      </c>
      <c r="K236" s="68"/>
      <c r="L236" s="78">
        <f>L239</f>
        <v>0</v>
      </c>
      <c r="M236" s="68"/>
      <c r="N236" s="78">
        <f>N239</f>
        <v>169569200</v>
      </c>
      <c r="O236" s="68"/>
      <c r="P236" s="78">
        <f>P239</f>
        <v>169569200</v>
      </c>
      <c r="Q236" s="84"/>
      <c r="R236" s="85"/>
    </row>
    <row r="237" spans="1:18" s="50" customFormat="1" ht="15" customHeight="1" x14ac:dyDescent="0.2">
      <c r="A237" s="48"/>
      <c r="B237" s="49" t="s">
        <v>497</v>
      </c>
      <c r="C237" s="48"/>
      <c r="D237" s="65"/>
      <c r="E237" s="68"/>
      <c r="F237" s="65"/>
      <c r="G237" s="68"/>
      <c r="H237" s="65"/>
      <c r="I237" s="68"/>
      <c r="J237" s="65"/>
      <c r="K237" s="68"/>
      <c r="L237" s="65"/>
      <c r="M237" s="68"/>
      <c r="N237" s="65"/>
      <c r="O237" s="68"/>
      <c r="P237" s="65"/>
      <c r="Q237" s="84"/>
      <c r="R237" s="85"/>
    </row>
    <row r="238" spans="1:18" s="50" customFormat="1" ht="15" customHeight="1" x14ac:dyDescent="0.2">
      <c r="A238" s="48"/>
      <c r="B238" s="49" t="s">
        <v>498</v>
      </c>
      <c r="C238" s="48"/>
      <c r="D238" s="65"/>
      <c r="E238" s="68"/>
      <c r="F238" s="65"/>
      <c r="G238" s="68"/>
      <c r="H238" s="65"/>
      <c r="I238" s="68"/>
      <c r="J238" s="65"/>
      <c r="K238" s="68"/>
      <c r="L238" s="65"/>
      <c r="M238" s="68"/>
      <c r="N238" s="65"/>
      <c r="O238" s="68"/>
      <c r="P238" s="65"/>
      <c r="Q238" s="84"/>
      <c r="R238" s="85"/>
    </row>
    <row r="239" spans="1:18" s="50" customFormat="1" ht="15" customHeight="1" x14ac:dyDescent="0.2">
      <c r="A239" s="48"/>
      <c r="B239" s="49"/>
      <c r="C239" s="64" t="s">
        <v>83</v>
      </c>
      <c r="D239" s="65">
        <v>0</v>
      </c>
      <c r="E239" s="66">
        <v>0</v>
      </c>
      <c r="F239" s="65">
        <v>0</v>
      </c>
      <c r="G239" s="66">
        <v>0</v>
      </c>
      <c r="H239" s="65">
        <v>0</v>
      </c>
      <c r="I239" s="66">
        <v>0</v>
      </c>
      <c r="J239" s="65">
        <v>0</v>
      </c>
      <c r="K239" s="66">
        <v>1</v>
      </c>
      <c r="L239" s="65">
        <v>0</v>
      </c>
      <c r="M239" s="66">
        <v>1</v>
      </c>
      <c r="N239" s="65">
        <v>169569200</v>
      </c>
      <c r="O239" s="66">
        <v>1</v>
      </c>
      <c r="P239" s="65">
        <f>F239+H239+J239+L239+N239</f>
        <v>169569200</v>
      </c>
      <c r="Q239" s="84"/>
      <c r="R239" s="85"/>
    </row>
    <row r="240" spans="1:18" s="50" customFormat="1" ht="15" customHeight="1" x14ac:dyDescent="0.2">
      <c r="A240" s="48"/>
      <c r="B240" s="49" t="s">
        <v>499</v>
      </c>
      <c r="C240" s="48" t="s">
        <v>84</v>
      </c>
      <c r="D240" s="65"/>
      <c r="E240" s="68"/>
      <c r="F240" s="65"/>
      <c r="G240" s="68"/>
      <c r="H240" s="65"/>
      <c r="I240" s="68"/>
      <c r="J240" s="65"/>
      <c r="K240" s="68"/>
      <c r="L240" s="65"/>
      <c r="M240" s="68"/>
      <c r="N240" s="65"/>
      <c r="O240" s="68"/>
      <c r="P240" s="65"/>
      <c r="Q240" s="84"/>
      <c r="R240" s="85"/>
    </row>
    <row r="241" spans="1:18" s="50" customFormat="1" ht="15" customHeight="1" x14ac:dyDescent="0.2">
      <c r="A241" s="48"/>
      <c r="B241" s="49" t="s">
        <v>500</v>
      </c>
      <c r="C241" s="69" t="s">
        <v>69</v>
      </c>
      <c r="D241" s="65"/>
      <c r="E241" s="68"/>
      <c r="F241" s="65"/>
      <c r="G241" s="68"/>
      <c r="H241" s="65"/>
      <c r="I241" s="68"/>
      <c r="J241" s="65"/>
      <c r="K241" s="68"/>
      <c r="L241" s="65"/>
      <c r="M241" s="68"/>
      <c r="N241" s="65"/>
      <c r="O241" s="68"/>
      <c r="P241" s="65"/>
      <c r="Q241" s="84"/>
      <c r="R241" s="85"/>
    </row>
    <row r="242" spans="1:18" s="50" customFormat="1" ht="15" customHeight="1" x14ac:dyDescent="0.2">
      <c r="A242" s="48"/>
      <c r="B242" s="48"/>
      <c r="C242" s="64" t="s">
        <v>85</v>
      </c>
      <c r="D242" s="65"/>
      <c r="E242" s="68"/>
      <c r="F242" s="65"/>
      <c r="G242" s="68"/>
      <c r="H242" s="65"/>
      <c r="I242" s="68"/>
      <c r="J242" s="65"/>
      <c r="K242" s="68"/>
      <c r="L242" s="65"/>
      <c r="M242" s="68"/>
      <c r="N242" s="65"/>
      <c r="O242" s="68"/>
      <c r="P242" s="65"/>
      <c r="Q242" s="84"/>
      <c r="R242" s="85"/>
    </row>
    <row r="243" spans="1:18" s="50" customFormat="1" ht="15" customHeight="1" x14ac:dyDescent="0.2">
      <c r="A243" s="48"/>
      <c r="B243" s="48"/>
      <c r="C243" s="48" t="s">
        <v>86</v>
      </c>
      <c r="D243" s="65"/>
      <c r="E243" s="68"/>
      <c r="F243" s="65"/>
      <c r="G243" s="68"/>
      <c r="H243" s="65"/>
      <c r="I243" s="68"/>
      <c r="J243" s="65"/>
      <c r="K243" s="68"/>
      <c r="L243" s="65"/>
      <c r="M243" s="68"/>
      <c r="N243" s="65"/>
      <c r="O243" s="68"/>
      <c r="P243" s="65"/>
      <c r="Q243" s="84"/>
      <c r="R243" s="85"/>
    </row>
    <row r="244" spans="1:18" s="50" customFormat="1" ht="15" customHeight="1" x14ac:dyDescent="0.2">
      <c r="A244" s="48"/>
      <c r="B244" s="48"/>
      <c r="C244" s="64" t="s">
        <v>495</v>
      </c>
      <c r="D244" s="65"/>
      <c r="E244" s="68"/>
      <c r="F244" s="65"/>
      <c r="G244" s="68"/>
      <c r="H244" s="65"/>
      <c r="I244" s="68"/>
      <c r="J244" s="65"/>
      <c r="K244" s="68"/>
      <c r="L244" s="65"/>
      <c r="M244" s="68"/>
      <c r="N244" s="65"/>
      <c r="O244" s="68"/>
      <c r="P244" s="65"/>
      <c r="Q244" s="84"/>
      <c r="R244" s="85"/>
    </row>
    <row r="245" spans="1:18" s="50" customFormat="1" ht="15" customHeight="1" x14ac:dyDescent="0.2">
      <c r="A245" s="48"/>
      <c r="B245" s="48"/>
      <c r="C245" s="48" t="s">
        <v>496</v>
      </c>
      <c r="D245" s="65"/>
      <c r="E245" s="68"/>
      <c r="F245" s="65"/>
      <c r="G245" s="68"/>
      <c r="H245" s="65"/>
      <c r="I245" s="68"/>
      <c r="J245" s="65"/>
      <c r="K245" s="68"/>
      <c r="L245" s="65"/>
      <c r="M245" s="68"/>
      <c r="N245" s="65"/>
      <c r="O245" s="68"/>
      <c r="P245" s="65"/>
      <c r="Q245" s="84"/>
      <c r="R245" s="85"/>
    </row>
    <row r="246" spans="1:18" s="50" customFormat="1" ht="15" customHeight="1" x14ac:dyDescent="0.2">
      <c r="A246" s="48"/>
      <c r="B246" s="48"/>
      <c r="C246" s="64"/>
      <c r="D246" s="68"/>
      <c r="E246" s="65"/>
      <c r="F246" s="49"/>
      <c r="G246" s="49"/>
      <c r="H246" s="65"/>
      <c r="I246" s="68"/>
      <c r="J246" s="48"/>
      <c r="K246" s="68"/>
      <c r="L246" s="48"/>
      <c r="M246" s="68"/>
      <c r="N246" s="48"/>
      <c r="O246" s="68"/>
      <c r="P246" s="48"/>
      <c r="Q246" s="84"/>
      <c r="R246" s="85"/>
    </row>
    <row r="247" spans="1:18" s="50" customFormat="1" ht="15" customHeight="1" x14ac:dyDescent="0.2">
      <c r="A247" s="48"/>
      <c r="B247" s="49" t="s">
        <v>292</v>
      </c>
      <c r="C247" s="48"/>
      <c r="D247" s="78">
        <f>D250</f>
        <v>134983200</v>
      </c>
      <c r="E247" s="68"/>
      <c r="F247" s="78">
        <f>F250</f>
        <v>79795000</v>
      </c>
      <c r="G247" s="68"/>
      <c r="H247" s="78">
        <f>H250</f>
        <v>128736000</v>
      </c>
      <c r="I247" s="68"/>
      <c r="J247" s="78">
        <f>J250</f>
        <v>128736000</v>
      </c>
      <c r="K247" s="68"/>
      <c r="L247" s="78">
        <f>L250</f>
        <v>168450000</v>
      </c>
      <c r="M247" s="68"/>
      <c r="N247" s="78">
        <f>N250</f>
        <v>134400000</v>
      </c>
      <c r="O247" s="68"/>
      <c r="P247" s="78">
        <f>P250</f>
        <v>640117000</v>
      </c>
      <c r="Q247" s="84"/>
      <c r="R247" s="85"/>
    </row>
    <row r="248" spans="1:18" s="50" customFormat="1" ht="15" customHeight="1" x14ac:dyDescent="0.2">
      <c r="A248" s="48"/>
      <c r="B248" s="49" t="s">
        <v>293</v>
      </c>
      <c r="C248" s="48"/>
      <c r="D248" s="65"/>
      <c r="E248" s="68"/>
      <c r="F248" s="65"/>
      <c r="G248" s="68"/>
      <c r="H248" s="65"/>
      <c r="I248" s="68"/>
      <c r="J248" s="65"/>
      <c r="K248" s="68"/>
      <c r="L248" s="65"/>
      <c r="M248" s="68"/>
      <c r="N248" s="65"/>
      <c r="O248" s="68"/>
      <c r="P248" s="65"/>
      <c r="Q248" s="84"/>
      <c r="R248" s="85"/>
    </row>
    <row r="249" spans="1:18" s="50" customFormat="1" ht="15" customHeight="1" x14ac:dyDescent="0.2">
      <c r="A249" s="48"/>
      <c r="B249" s="49" t="s">
        <v>294</v>
      </c>
      <c r="C249" s="48"/>
      <c r="D249" s="65"/>
      <c r="E249" s="68"/>
      <c r="F249" s="65"/>
      <c r="G249" s="68"/>
      <c r="H249" s="65"/>
      <c r="I249" s="68"/>
      <c r="J249" s="65"/>
      <c r="K249" s="68"/>
      <c r="L249" s="65"/>
      <c r="M249" s="68"/>
      <c r="N249" s="65"/>
      <c r="O249" s="68"/>
      <c r="P249" s="65"/>
      <c r="Q249" s="84"/>
      <c r="R249" s="85"/>
    </row>
    <row r="250" spans="1:18" s="50" customFormat="1" ht="15" customHeight="1" x14ac:dyDescent="0.2">
      <c r="A250" s="48"/>
      <c r="B250" s="49"/>
      <c r="C250" s="64" t="s">
        <v>87</v>
      </c>
      <c r="D250" s="65">
        <v>134983200</v>
      </c>
      <c r="E250" s="66">
        <v>1</v>
      </c>
      <c r="F250" s="65">
        <v>79795000</v>
      </c>
      <c r="G250" s="66">
        <v>1</v>
      </c>
      <c r="H250" s="65">
        <v>128736000</v>
      </c>
      <c r="I250" s="66">
        <v>1</v>
      </c>
      <c r="J250" s="65">
        <v>128736000</v>
      </c>
      <c r="K250" s="66">
        <v>1</v>
      </c>
      <c r="L250" s="65">
        <v>168450000</v>
      </c>
      <c r="M250" s="66">
        <v>1</v>
      </c>
      <c r="N250" s="65">
        <v>134400000</v>
      </c>
      <c r="O250" s="66">
        <v>1</v>
      </c>
      <c r="P250" s="65">
        <f>F250+H250+J250+L250+N250</f>
        <v>640117000</v>
      </c>
      <c r="Q250" s="84"/>
      <c r="R250" s="85"/>
    </row>
    <row r="251" spans="1:18" s="50" customFormat="1" ht="15" customHeight="1" x14ac:dyDescent="0.2">
      <c r="A251" s="48"/>
      <c r="B251" s="49"/>
      <c r="C251" s="48" t="s">
        <v>88</v>
      </c>
      <c r="D251" s="65"/>
      <c r="E251" s="68"/>
      <c r="F251" s="65"/>
      <c r="G251" s="68"/>
      <c r="H251" s="65"/>
      <c r="I251" s="68"/>
      <c r="J251" s="65"/>
      <c r="K251" s="68"/>
      <c r="L251" s="65"/>
      <c r="M251" s="68"/>
      <c r="N251" s="65"/>
      <c r="O251" s="68"/>
      <c r="P251" s="65"/>
      <c r="Q251" s="84"/>
      <c r="R251" s="85"/>
    </row>
    <row r="252" spans="1:18" s="50" customFormat="1" ht="15" customHeight="1" x14ac:dyDescent="0.2">
      <c r="A252" s="48"/>
      <c r="B252" s="49"/>
      <c r="C252" s="69" t="s">
        <v>69</v>
      </c>
      <c r="D252" s="65"/>
      <c r="E252" s="68"/>
      <c r="F252" s="65"/>
      <c r="G252" s="68"/>
      <c r="H252" s="65"/>
      <c r="I252" s="68"/>
      <c r="J252" s="65"/>
      <c r="K252" s="68"/>
      <c r="L252" s="65"/>
      <c r="M252" s="68"/>
      <c r="N252" s="65"/>
      <c r="O252" s="68"/>
      <c r="P252" s="65"/>
      <c r="Q252" s="84"/>
      <c r="R252" s="85"/>
    </row>
    <row r="253" spans="1:18" s="50" customFormat="1" ht="15" customHeight="1" x14ac:dyDescent="0.2">
      <c r="A253" s="48"/>
      <c r="B253" s="48"/>
      <c r="C253" s="64" t="s">
        <v>90</v>
      </c>
      <c r="D253" s="65"/>
      <c r="E253" s="68"/>
      <c r="F253" s="65"/>
      <c r="G253" s="68"/>
      <c r="H253" s="65"/>
      <c r="I253" s="68"/>
      <c r="J253" s="48"/>
      <c r="K253" s="68"/>
      <c r="L253" s="48"/>
      <c r="M253" s="68"/>
      <c r="N253" s="48"/>
      <c r="O253" s="68"/>
      <c r="P253" s="48"/>
      <c r="Q253" s="84"/>
      <c r="R253" s="85"/>
    </row>
    <row r="254" spans="1:18" s="50" customFormat="1" ht="15" customHeight="1" x14ac:dyDescent="0.2">
      <c r="A254" s="48"/>
      <c r="B254" s="48"/>
      <c r="C254" s="48" t="s">
        <v>89</v>
      </c>
      <c r="D254" s="65"/>
      <c r="E254" s="68"/>
      <c r="F254" s="65"/>
      <c r="G254" s="68"/>
      <c r="H254" s="65"/>
      <c r="I254" s="68"/>
      <c r="J254" s="48"/>
      <c r="K254" s="68"/>
      <c r="L254" s="48"/>
      <c r="M254" s="68"/>
      <c r="N254" s="48"/>
      <c r="O254" s="68"/>
      <c r="P254" s="48"/>
      <c r="Q254" s="84"/>
      <c r="R254" s="85"/>
    </row>
    <row r="255" spans="1:18" s="50" customFormat="1" ht="15" customHeight="1" x14ac:dyDescent="0.2">
      <c r="A255" s="48"/>
      <c r="B255" s="48"/>
      <c r="C255" s="64" t="s">
        <v>91</v>
      </c>
      <c r="D255" s="65"/>
      <c r="E255" s="68"/>
      <c r="F255" s="65"/>
      <c r="G255" s="68"/>
      <c r="H255" s="65"/>
      <c r="I255" s="68"/>
      <c r="J255" s="48"/>
      <c r="K255" s="68"/>
      <c r="L255" s="48"/>
      <c r="M255" s="68"/>
      <c r="N255" s="48"/>
      <c r="O255" s="68"/>
      <c r="P255" s="48"/>
      <c r="Q255" s="84"/>
      <c r="R255" s="85"/>
    </row>
    <row r="256" spans="1:18" s="50" customFormat="1" ht="15" customHeight="1" x14ac:dyDescent="0.2">
      <c r="A256" s="48"/>
      <c r="B256" s="48"/>
      <c r="C256" s="48" t="s">
        <v>92</v>
      </c>
      <c r="D256" s="65"/>
      <c r="E256" s="68"/>
      <c r="F256" s="65"/>
      <c r="G256" s="68"/>
      <c r="H256" s="65"/>
      <c r="I256" s="68"/>
      <c r="J256" s="48"/>
      <c r="K256" s="68"/>
      <c r="L256" s="48"/>
      <c r="M256" s="68"/>
      <c r="N256" s="48"/>
      <c r="O256" s="68"/>
      <c r="P256" s="48"/>
      <c r="Q256" s="84"/>
      <c r="R256" s="85"/>
    </row>
    <row r="257" spans="1:18" s="50" customFormat="1" ht="15" customHeight="1" x14ac:dyDescent="0.2">
      <c r="A257" s="48"/>
      <c r="B257" s="48"/>
      <c r="C257" s="64"/>
      <c r="D257" s="68"/>
      <c r="E257" s="65"/>
      <c r="F257" s="49"/>
      <c r="G257" s="49"/>
      <c r="H257" s="65"/>
      <c r="I257" s="68"/>
      <c r="J257" s="48"/>
      <c r="K257" s="68"/>
      <c r="L257" s="48"/>
      <c r="M257" s="68"/>
      <c r="N257" s="48"/>
      <c r="O257" s="68"/>
      <c r="P257" s="48"/>
      <c r="Q257" s="84"/>
      <c r="R257" s="85"/>
    </row>
    <row r="258" spans="1:18" s="50" customFormat="1" ht="15" customHeight="1" x14ac:dyDescent="0.2">
      <c r="A258" s="48"/>
      <c r="B258" s="49"/>
      <c r="C258" s="49"/>
      <c r="D258" s="65"/>
      <c r="E258" s="68"/>
      <c r="F258" s="65"/>
      <c r="G258" s="68"/>
      <c r="H258" s="65"/>
      <c r="I258" s="68"/>
      <c r="J258" s="48"/>
      <c r="K258" s="68"/>
      <c r="L258" s="48"/>
      <c r="M258" s="68"/>
      <c r="N258" s="48"/>
      <c r="O258" s="68"/>
      <c r="P258" s="48"/>
      <c r="Q258" s="84"/>
      <c r="R258" s="85"/>
    </row>
    <row r="259" spans="1:18" s="50" customFormat="1" ht="15" customHeight="1" x14ac:dyDescent="0.2">
      <c r="A259" s="48"/>
      <c r="B259" s="49" t="s">
        <v>504</v>
      </c>
      <c r="C259" s="64"/>
      <c r="D259" s="78">
        <f>D262</f>
        <v>0</v>
      </c>
      <c r="E259" s="68"/>
      <c r="F259" s="78">
        <f>F262</f>
        <v>0</v>
      </c>
      <c r="G259" s="68"/>
      <c r="H259" s="78">
        <f>H262</f>
        <v>0</v>
      </c>
      <c r="I259" s="68"/>
      <c r="J259" s="78">
        <f>J262</f>
        <v>0</v>
      </c>
      <c r="K259" s="68"/>
      <c r="L259" s="78">
        <f>L262</f>
        <v>0</v>
      </c>
      <c r="M259" s="68"/>
      <c r="N259" s="78">
        <f>N262</f>
        <v>43150000</v>
      </c>
      <c r="O259" s="68"/>
      <c r="P259" s="78">
        <f>P262</f>
        <v>43150000</v>
      </c>
      <c r="Q259" s="84"/>
      <c r="R259" s="85"/>
    </row>
    <row r="260" spans="1:18" s="50" customFormat="1" ht="15" customHeight="1" x14ac:dyDescent="0.2">
      <c r="A260" s="48"/>
      <c r="B260" s="49" t="s">
        <v>505</v>
      </c>
      <c r="C260" s="64"/>
      <c r="D260" s="65"/>
      <c r="E260" s="68"/>
      <c r="F260" s="65"/>
      <c r="G260" s="68"/>
      <c r="H260" s="65"/>
      <c r="I260" s="68"/>
      <c r="J260" s="48"/>
      <c r="K260" s="68"/>
      <c r="L260" s="48"/>
      <c r="M260" s="68"/>
      <c r="N260" s="48"/>
      <c r="O260" s="68"/>
      <c r="P260" s="48"/>
      <c r="Q260" s="84"/>
      <c r="R260" s="85"/>
    </row>
    <row r="261" spans="1:18" s="50" customFormat="1" ht="15" customHeight="1" x14ac:dyDescent="0.2">
      <c r="A261" s="48"/>
      <c r="B261" s="49" t="s">
        <v>506</v>
      </c>
      <c r="C261" s="64"/>
      <c r="D261" s="65"/>
      <c r="E261" s="68"/>
      <c r="F261" s="65"/>
      <c r="G261" s="68"/>
      <c r="H261" s="65"/>
      <c r="I261" s="68"/>
      <c r="J261" s="48"/>
      <c r="K261" s="68"/>
      <c r="L261" s="48"/>
      <c r="M261" s="68"/>
      <c r="N261" s="48"/>
      <c r="O261" s="68"/>
      <c r="P261" s="48"/>
      <c r="Q261" s="84"/>
      <c r="R261" s="85"/>
    </row>
    <row r="262" spans="1:18" s="50" customFormat="1" ht="15" customHeight="1" x14ac:dyDescent="0.2">
      <c r="A262" s="48"/>
      <c r="B262" s="49"/>
      <c r="C262" s="69" t="s">
        <v>501</v>
      </c>
      <c r="D262" s="65">
        <v>0</v>
      </c>
      <c r="E262" s="66">
        <v>0</v>
      </c>
      <c r="F262" s="65">
        <v>0</v>
      </c>
      <c r="G262" s="66">
        <v>0</v>
      </c>
      <c r="H262" s="65">
        <v>0</v>
      </c>
      <c r="I262" s="66">
        <v>0</v>
      </c>
      <c r="J262" s="65">
        <v>0</v>
      </c>
      <c r="K262" s="66">
        <v>1</v>
      </c>
      <c r="L262" s="65">
        <v>0</v>
      </c>
      <c r="M262" s="66">
        <v>1</v>
      </c>
      <c r="N262" s="65">
        <v>43150000</v>
      </c>
      <c r="O262" s="66">
        <v>1</v>
      </c>
      <c r="P262" s="65">
        <f>F262+H262+J262+L262+N262</f>
        <v>43150000</v>
      </c>
      <c r="Q262" s="84"/>
      <c r="R262" s="85"/>
    </row>
    <row r="263" spans="1:18" s="50" customFormat="1" ht="15" customHeight="1" x14ac:dyDescent="0.2">
      <c r="A263" s="48"/>
      <c r="B263" s="49"/>
      <c r="C263" s="49" t="s">
        <v>502</v>
      </c>
      <c r="D263" s="65"/>
      <c r="E263" s="68"/>
      <c r="F263" s="65"/>
      <c r="G263" s="68"/>
      <c r="H263" s="65"/>
      <c r="I263" s="68"/>
      <c r="J263" s="48"/>
      <c r="K263" s="68"/>
      <c r="L263" s="48"/>
      <c r="M263" s="68"/>
      <c r="N263" s="48"/>
      <c r="O263" s="68"/>
      <c r="P263" s="48"/>
      <c r="Q263" s="84"/>
      <c r="R263" s="85"/>
    </row>
    <row r="264" spans="1:18" s="50" customFormat="1" ht="15" customHeight="1" x14ac:dyDescent="0.2">
      <c r="A264" s="48"/>
      <c r="B264" s="49"/>
      <c r="C264" s="69" t="s">
        <v>69</v>
      </c>
      <c r="D264" s="65"/>
      <c r="E264" s="68"/>
      <c r="F264" s="65"/>
      <c r="G264" s="68"/>
      <c r="H264" s="65"/>
      <c r="I264" s="68"/>
      <c r="J264" s="48"/>
      <c r="K264" s="68"/>
      <c r="L264" s="48"/>
      <c r="M264" s="68"/>
      <c r="N264" s="48"/>
      <c r="O264" s="68"/>
      <c r="P264" s="48"/>
      <c r="Q264" s="84"/>
      <c r="R264" s="85"/>
    </row>
    <row r="265" spans="1:18" s="50" customFormat="1" ht="15" customHeight="1" x14ac:dyDescent="0.2">
      <c r="A265" s="48"/>
      <c r="B265" s="49"/>
      <c r="C265" s="69" t="s">
        <v>75</v>
      </c>
      <c r="D265" s="65"/>
      <c r="E265" s="68"/>
      <c r="F265" s="65"/>
      <c r="G265" s="68"/>
      <c r="H265" s="65"/>
      <c r="I265" s="68"/>
      <c r="J265" s="48"/>
      <c r="K265" s="68"/>
      <c r="L265" s="48"/>
      <c r="M265" s="68"/>
      <c r="N265" s="48"/>
      <c r="O265" s="68"/>
      <c r="P265" s="48"/>
      <c r="Q265" s="84"/>
      <c r="R265" s="85"/>
    </row>
    <row r="266" spans="1:18" s="50" customFormat="1" ht="15" customHeight="1" x14ac:dyDescent="0.2">
      <c r="A266" s="48"/>
      <c r="B266" s="48"/>
      <c r="C266" s="49" t="s">
        <v>74</v>
      </c>
      <c r="D266" s="65"/>
      <c r="E266" s="68"/>
      <c r="F266" s="65"/>
      <c r="G266" s="68"/>
      <c r="H266" s="65"/>
      <c r="I266" s="68"/>
      <c r="J266" s="48"/>
      <c r="K266" s="68"/>
      <c r="L266" s="48"/>
      <c r="M266" s="68"/>
      <c r="N266" s="48"/>
      <c r="O266" s="68"/>
      <c r="P266" s="48"/>
      <c r="Q266" s="84"/>
      <c r="R266" s="85"/>
    </row>
    <row r="267" spans="1:18" s="50" customFormat="1" ht="15" customHeight="1" x14ac:dyDescent="0.2">
      <c r="A267" s="48"/>
      <c r="B267" s="49"/>
      <c r="C267" s="69" t="s">
        <v>503</v>
      </c>
      <c r="D267" s="65"/>
      <c r="E267" s="68"/>
      <c r="F267" s="65"/>
      <c r="G267" s="68"/>
      <c r="H267" s="65"/>
      <c r="I267" s="68"/>
      <c r="J267" s="48"/>
      <c r="K267" s="68"/>
      <c r="L267" s="48"/>
      <c r="M267" s="68"/>
      <c r="N267" s="48"/>
      <c r="O267" s="68"/>
      <c r="P267" s="48"/>
      <c r="Q267" s="84"/>
      <c r="R267" s="85"/>
    </row>
    <row r="268" spans="1:18" s="50" customFormat="1" ht="15" customHeight="1" x14ac:dyDescent="0.2">
      <c r="A268" s="48"/>
      <c r="B268" s="49"/>
      <c r="C268" s="49" t="s">
        <v>76</v>
      </c>
      <c r="D268" s="65"/>
      <c r="E268" s="68"/>
      <c r="F268" s="65"/>
      <c r="G268" s="68"/>
      <c r="H268" s="65"/>
      <c r="I268" s="68"/>
      <c r="J268" s="48"/>
      <c r="K268" s="68"/>
      <c r="L268" s="48"/>
      <c r="M268" s="68"/>
      <c r="N268" s="48"/>
      <c r="O268" s="68"/>
      <c r="P268" s="48"/>
      <c r="Q268" s="84"/>
      <c r="R268" s="85"/>
    </row>
    <row r="269" spans="1:18" s="50" customFormat="1" ht="15" customHeight="1" x14ac:dyDescent="0.2">
      <c r="A269" s="48"/>
      <c r="B269" s="49"/>
      <c r="C269" s="49"/>
      <c r="D269" s="65"/>
      <c r="E269" s="68"/>
      <c r="F269" s="65"/>
      <c r="G269" s="68"/>
      <c r="H269" s="65"/>
      <c r="I269" s="68"/>
      <c r="J269" s="48"/>
      <c r="K269" s="68"/>
      <c r="L269" s="48"/>
      <c r="M269" s="68"/>
      <c r="N269" s="48"/>
      <c r="O269" s="68"/>
      <c r="P269" s="48"/>
      <c r="Q269" s="84"/>
      <c r="R269" s="85"/>
    </row>
    <row r="270" spans="1:18" s="50" customFormat="1" ht="15" customHeight="1" x14ac:dyDescent="0.2">
      <c r="A270" s="48"/>
      <c r="B270" s="49" t="s">
        <v>512</v>
      </c>
      <c r="C270" s="64"/>
      <c r="D270" s="78">
        <f>D272</f>
        <v>0</v>
      </c>
      <c r="E270" s="68"/>
      <c r="F270" s="78">
        <f>F272</f>
        <v>0</v>
      </c>
      <c r="G270" s="68"/>
      <c r="H270" s="78">
        <f>H272</f>
        <v>0</v>
      </c>
      <c r="I270" s="68"/>
      <c r="J270" s="78">
        <f>J272</f>
        <v>0</v>
      </c>
      <c r="K270" s="68"/>
      <c r="L270" s="78">
        <f>L272+L280</f>
        <v>0</v>
      </c>
      <c r="M270" s="68"/>
      <c r="N270" s="78">
        <f>N272+N280</f>
        <v>1147138000</v>
      </c>
      <c r="O270" s="68"/>
      <c r="P270" s="78">
        <f>P272+P280</f>
        <v>1147000000</v>
      </c>
      <c r="Q270" s="84"/>
      <c r="R270" s="85"/>
    </row>
    <row r="271" spans="1:18" s="50" customFormat="1" ht="15" customHeight="1" x14ac:dyDescent="0.2">
      <c r="A271" s="48"/>
      <c r="B271" s="49" t="s">
        <v>513</v>
      </c>
      <c r="C271" s="64"/>
      <c r="D271" s="65"/>
      <c r="E271" s="68"/>
      <c r="F271" s="65"/>
      <c r="G271" s="68"/>
      <c r="H271" s="65"/>
      <c r="I271" s="68"/>
      <c r="J271" s="48"/>
      <c r="K271" s="68"/>
      <c r="L271" s="48"/>
      <c r="M271" s="68"/>
      <c r="N271" s="48"/>
      <c r="O271" s="68"/>
      <c r="P271" s="48"/>
      <c r="Q271" s="84"/>
      <c r="R271" s="85"/>
    </row>
    <row r="272" spans="1:18" s="50" customFormat="1" ht="15" customHeight="1" x14ac:dyDescent="0.2">
      <c r="A272" s="48"/>
      <c r="B272" s="49" t="s">
        <v>514</v>
      </c>
      <c r="C272" s="69" t="s">
        <v>507</v>
      </c>
      <c r="D272" s="65">
        <v>0</v>
      </c>
      <c r="E272" s="66"/>
      <c r="F272" s="65">
        <v>0</v>
      </c>
      <c r="G272" s="66"/>
      <c r="H272" s="65">
        <v>0</v>
      </c>
      <c r="I272" s="66"/>
      <c r="J272" s="65">
        <v>0</v>
      </c>
      <c r="K272" s="66">
        <v>1</v>
      </c>
      <c r="L272" s="65">
        <v>0</v>
      </c>
      <c r="M272" s="66">
        <v>1</v>
      </c>
      <c r="N272" s="65">
        <v>1107138000</v>
      </c>
      <c r="O272" s="66">
        <v>1</v>
      </c>
      <c r="P272" s="65">
        <v>1107000000</v>
      </c>
      <c r="Q272" s="84"/>
      <c r="R272" s="85"/>
    </row>
    <row r="273" spans="1:21" s="50" customFormat="1" ht="15" customHeight="1" x14ac:dyDescent="0.2">
      <c r="A273" s="48"/>
      <c r="B273" s="49"/>
      <c r="C273" s="49" t="s">
        <v>508</v>
      </c>
      <c r="D273" s="65"/>
      <c r="E273" s="68"/>
      <c r="F273" s="65"/>
      <c r="G273" s="68"/>
      <c r="H273" s="65"/>
      <c r="I273" s="68"/>
      <c r="J273" s="48"/>
      <c r="K273" s="68"/>
      <c r="L273" s="48"/>
      <c r="M273" s="68"/>
      <c r="N273" s="48"/>
      <c r="O273" s="68"/>
      <c r="P273" s="48"/>
      <c r="Q273" s="84"/>
      <c r="R273" s="85"/>
    </row>
    <row r="274" spans="1:21" s="50" customFormat="1" ht="15" customHeight="1" x14ac:dyDescent="0.2">
      <c r="A274" s="48"/>
      <c r="B274" s="49"/>
      <c r="C274" s="69" t="s">
        <v>515</v>
      </c>
      <c r="D274" s="65"/>
      <c r="E274" s="68"/>
      <c r="F274" s="65"/>
      <c r="G274" s="68"/>
      <c r="H274" s="65"/>
      <c r="I274" s="68"/>
      <c r="J274" s="48"/>
      <c r="K274" s="68"/>
      <c r="L274" s="48"/>
      <c r="M274" s="68"/>
      <c r="N274" s="48"/>
      <c r="O274" s="68"/>
      <c r="P274" s="48"/>
      <c r="Q274" s="84"/>
      <c r="R274" s="85"/>
    </row>
    <row r="275" spans="1:21" s="50" customFormat="1" ht="15" customHeight="1" x14ac:dyDescent="0.2">
      <c r="A275" s="48"/>
      <c r="B275" s="49"/>
      <c r="C275" s="118" t="s">
        <v>516</v>
      </c>
      <c r="D275" s="65"/>
      <c r="E275" s="68"/>
      <c r="F275" s="65"/>
      <c r="G275" s="68"/>
      <c r="H275" s="65"/>
      <c r="I275" s="68"/>
      <c r="J275" s="48"/>
      <c r="K275" s="68"/>
      <c r="L275" s="48"/>
      <c r="M275" s="68"/>
      <c r="N275" s="48"/>
      <c r="O275" s="68"/>
      <c r="P275" s="48"/>
      <c r="Q275" s="84"/>
      <c r="R275" s="85"/>
    </row>
    <row r="276" spans="1:21" s="50" customFormat="1" ht="15" customHeight="1" x14ac:dyDescent="0.2">
      <c r="A276" s="121"/>
      <c r="B276" s="121"/>
      <c r="C276" s="118" t="s">
        <v>509</v>
      </c>
      <c r="D276" s="122"/>
      <c r="E276" s="123"/>
      <c r="F276" s="122"/>
      <c r="G276" s="123"/>
      <c r="H276" s="122"/>
      <c r="I276" s="123"/>
      <c r="J276" s="121"/>
      <c r="K276" s="123"/>
      <c r="L276" s="121"/>
      <c r="M276" s="123"/>
      <c r="N276" s="121"/>
      <c r="O276" s="123"/>
      <c r="P276" s="121"/>
      <c r="Q276" s="83"/>
      <c r="R276" s="80"/>
    </row>
    <row r="277" spans="1:21" s="50" customFormat="1" ht="15" customHeight="1" x14ac:dyDescent="0.2">
      <c r="A277" s="121"/>
      <c r="B277" s="121"/>
      <c r="C277" s="118" t="s">
        <v>510</v>
      </c>
      <c r="D277" s="122"/>
      <c r="E277" s="123"/>
      <c r="F277" s="122"/>
      <c r="G277" s="123"/>
      <c r="H277" s="122"/>
      <c r="I277" s="123"/>
      <c r="J277" s="121"/>
      <c r="K277" s="123"/>
      <c r="L277" s="121"/>
      <c r="M277" s="123"/>
      <c r="N277" s="121"/>
      <c r="O277" s="123"/>
      <c r="P277" s="121"/>
      <c r="Q277" s="83"/>
      <c r="R277" s="80"/>
    </row>
    <row r="278" spans="1:21" s="50" customFormat="1" ht="15" customHeight="1" x14ac:dyDescent="0.2">
      <c r="A278" s="121"/>
      <c r="B278" s="121"/>
      <c r="C278" s="118" t="s">
        <v>511</v>
      </c>
      <c r="D278" s="122"/>
      <c r="E278" s="123"/>
      <c r="F278" s="122"/>
      <c r="G278" s="123"/>
      <c r="H278" s="122"/>
      <c r="I278" s="123"/>
      <c r="J278" s="121"/>
      <c r="K278" s="123"/>
      <c r="L278" s="121"/>
      <c r="M278" s="123"/>
      <c r="N278" s="121"/>
      <c r="O278" s="123"/>
      <c r="P278" s="121"/>
      <c r="Q278" s="83"/>
      <c r="R278" s="80"/>
    </row>
    <row r="279" spans="1:21" s="50" customFormat="1" ht="15" customHeight="1" x14ac:dyDescent="0.2">
      <c r="A279" s="121"/>
      <c r="B279" s="121"/>
      <c r="C279" s="118" t="s">
        <v>69</v>
      </c>
      <c r="D279" s="122"/>
      <c r="E279" s="123"/>
      <c r="F279" s="122"/>
      <c r="G279" s="123"/>
      <c r="H279" s="122"/>
      <c r="I279" s="123"/>
      <c r="J279" s="121"/>
      <c r="K279" s="123"/>
      <c r="L279" s="121"/>
      <c r="M279" s="123"/>
      <c r="N279" s="121"/>
      <c r="O279" s="123"/>
      <c r="P279" s="121"/>
      <c r="Q279" s="83"/>
      <c r="R279" s="80"/>
    </row>
    <row r="280" spans="1:21" s="120" customFormat="1" ht="15" customHeight="1" x14ac:dyDescent="0.2">
      <c r="A280" s="127"/>
      <c r="B280" s="127" t="s">
        <v>355</v>
      </c>
      <c r="C280" s="128"/>
      <c r="D280" s="127"/>
      <c r="E280" s="127"/>
      <c r="F280" s="127"/>
      <c r="G280" s="127"/>
      <c r="H280" s="127"/>
      <c r="I280" s="127"/>
      <c r="J280" s="127"/>
      <c r="K280" s="127"/>
      <c r="L280" s="65">
        <v>0</v>
      </c>
      <c r="M280" s="127"/>
      <c r="N280" s="65">
        <v>40000000</v>
      </c>
      <c r="O280" s="127"/>
      <c r="P280" s="65">
        <v>40000000</v>
      </c>
      <c r="Q280" s="84"/>
      <c r="R280" s="135"/>
      <c r="S280" s="135"/>
      <c r="T280" s="135"/>
      <c r="U280" s="135"/>
    </row>
    <row r="281" spans="1:21" s="120" customFormat="1" ht="15" hidden="1" customHeight="1" x14ac:dyDescent="0.2">
      <c r="A281" s="127"/>
      <c r="B281" s="133" t="s">
        <v>349</v>
      </c>
      <c r="C281" s="128"/>
      <c r="D281" s="78">
        <f>D282</f>
        <v>0</v>
      </c>
      <c r="E281" s="68"/>
      <c r="F281" s="78">
        <f>F282</f>
        <v>0</v>
      </c>
      <c r="G281" s="68"/>
      <c r="H281" s="78">
        <f>H282</f>
        <v>0</v>
      </c>
      <c r="I281" s="68"/>
      <c r="J281" s="78">
        <f>J282</f>
        <v>0</v>
      </c>
      <c r="K281" s="68"/>
      <c r="L281" s="78">
        <f>L282</f>
        <v>0</v>
      </c>
      <c r="M281" s="68"/>
      <c r="N281" s="78">
        <f>N282</f>
        <v>0</v>
      </c>
      <c r="O281" s="68"/>
      <c r="P281" s="78">
        <f>P282</f>
        <v>0</v>
      </c>
      <c r="Q281" s="138"/>
      <c r="R281" s="139"/>
      <c r="S281" s="139"/>
      <c r="T281" s="139"/>
      <c r="U281" s="139"/>
    </row>
    <row r="282" spans="1:21" s="120" customFormat="1" ht="15" hidden="1" customHeight="1" x14ac:dyDescent="0.2">
      <c r="A282" s="127"/>
      <c r="B282" s="133" t="s">
        <v>350</v>
      </c>
      <c r="C282" s="128" t="s">
        <v>352</v>
      </c>
      <c r="D282" s="65">
        <v>0</v>
      </c>
      <c r="E282" s="66"/>
      <c r="F282" s="65">
        <v>0</v>
      </c>
      <c r="G282" s="66"/>
      <c r="H282" s="65">
        <v>0</v>
      </c>
      <c r="I282" s="66"/>
      <c r="J282" s="65">
        <v>0</v>
      </c>
      <c r="K282" s="66"/>
      <c r="L282" s="65">
        <v>0</v>
      </c>
      <c r="M282" s="66">
        <v>1</v>
      </c>
      <c r="N282" s="65">
        <v>0</v>
      </c>
      <c r="O282" s="66">
        <v>1</v>
      </c>
      <c r="P282" s="65">
        <v>0</v>
      </c>
      <c r="Q282" s="131"/>
      <c r="R282" s="132"/>
      <c r="S282" s="132"/>
      <c r="T282" s="132"/>
      <c r="U282" s="132"/>
    </row>
    <row r="283" spans="1:21" s="120" customFormat="1" ht="15" hidden="1" customHeight="1" x14ac:dyDescent="0.2">
      <c r="A283" s="127"/>
      <c r="B283" s="127"/>
      <c r="C283" s="128" t="s">
        <v>353</v>
      </c>
      <c r="D283" s="129"/>
      <c r="E283" s="130"/>
      <c r="F283" s="129"/>
      <c r="G283" s="130"/>
      <c r="H283" s="129"/>
      <c r="I283" s="130"/>
      <c r="J283" s="127"/>
      <c r="K283" s="130"/>
      <c r="L283" s="127"/>
      <c r="M283" s="130"/>
      <c r="N283" s="127"/>
      <c r="O283" s="130"/>
      <c r="P283" s="127"/>
      <c r="Q283" s="131"/>
      <c r="R283" s="132"/>
      <c r="S283" s="132"/>
      <c r="T283" s="132"/>
      <c r="U283" s="132"/>
    </row>
    <row r="284" spans="1:21" s="120" customFormat="1" ht="15" hidden="1" customHeight="1" x14ac:dyDescent="0.2">
      <c r="A284" s="127"/>
      <c r="B284" s="127"/>
      <c r="C284" s="128" t="s">
        <v>345</v>
      </c>
      <c r="D284" s="129"/>
      <c r="E284" s="130"/>
      <c r="F284" s="129"/>
      <c r="G284" s="130"/>
      <c r="H284" s="129"/>
      <c r="I284" s="130"/>
      <c r="J284" s="127"/>
      <c r="K284" s="130"/>
      <c r="L284" s="127"/>
      <c r="M284" s="130"/>
      <c r="N284" s="127"/>
      <c r="O284" s="130"/>
      <c r="P284" s="127"/>
      <c r="Q284" s="131"/>
      <c r="R284" s="132"/>
      <c r="S284" s="132"/>
      <c r="T284" s="132"/>
      <c r="U284" s="132"/>
    </row>
    <row r="285" spans="1:21" s="120" customFormat="1" ht="15" hidden="1" customHeight="1" x14ac:dyDescent="0.2">
      <c r="A285" s="127"/>
      <c r="B285" s="127"/>
      <c r="C285" s="128" t="s">
        <v>354</v>
      </c>
      <c r="D285" s="129"/>
      <c r="E285" s="130"/>
      <c r="F285" s="129"/>
      <c r="G285" s="130"/>
      <c r="H285" s="129"/>
      <c r="I285" s="130"/>
      <c r="J285" s="127"/>
      <c r="K285" s="130"/>
      <c r="L285" s="127"/>
      <c r="M285" s="130"/>
      <c r="N285" s="127"/>
      <c r="O285" s="130"/>
      <c r="P285" s="127"/>
      <c r="Q285" s="131"/>
      <c r="R285" s="132"/>
      <c r="S285" s="132"/>
      <c r="T285" s="132"/>
      <c r="U285" s="132"/>
    </row>
    <row r="286" spans="1:21" s="120" customFormat="1" ht="15" hidden="1" customHeight="1" x14ac:dyDescent="0.2">
      <c r="A286" s="127"/>
      <c r="B286" s="127"/>
      <c r="C286" s="128" t="s">
        <v>351</v>
      </c>
      <c r="D286" s="129"/>
      <c r="E286" s="130"/>
      <c r="F286" s="129"/>
      <c r="G286" s="130"/>
      <c r="H286" s="129"/>
      <c r="I286" s="130"/>
      <c r="J286" s="127"/>
      <c r="K286" s="130"/>
      <c r="L286" s="127"/>
      <c r="M286" s="130"/>
      <c r="N286" s="127"/>
      <c r="O286" s="130"/>
      <c r="P286" s="127"/>
      <c r="Q286" s="136"/>
      <c r="R286" s="137"/>
      <c r="S286" s="137"/>
      <c r="T286" s="137"/>
      <c r="U286" s="137"/>
    </row>
    <row r="287" spans="1:21" s="120" customFormat="1" ht="15" customHeight="1" x14ac:dyDescent="0.2">
      <c r="A287" s="127"/>
      <c r="B287" s="127"/>
      <c r="C287" s="128"/>
      <c r="D287" s="129"/>
      <c r="E287" s="130"/>
      <c r="F287" s="129"/>
      <c r="G287" s="130"/>
      <c r="H287" s="129"/>
      <c r="I287" s="130"/>
      <c r="J287" s="127"/>
      <c r="K287" s="130"/>
      <c r="L287" s="127"/>
      <c r="M287" s="130"/>
      <c r="N287" s="127"/>
      <c r="O287" s="130"/>
      <c r="P287" s="127"/>
      <c r="Q287" s="134"/>
      <c r="R287" s="135"/>
      <c r="S287" s="135"/>
      <c r="T287" s="135"/>
      <c r="U287" s="135"/>
    </row>
    <row r="288" spans="1:21" s="120" customFormat="1" ht="15" customHeight="1" x14ac:dyDescent="0.2">
      <c r="A288" s="127"/>
      <c r="B288" s="48" t="s">
        <v>541</v>
      </c>
      <c r="C288" s="48"/>
      <c r="D288" s="78">
        <f>D290</f>
        <v>0</v>
      </c>
      <c r="E288" s="68"/>
      <c r="F288" s="78">
        <f>F290</f>
        <v>0</v>
      </c>
      <c r="G288" s="68"/>
      <c r="H288" s="78">
        <f>H290</f>
        <v>0</v>
      </c>
      <c r="I288" s="68"/>
      <c r="J288" s="78">
        <f>J290</f>
        <v>0</v>
      </c>
      <c r="K288" s="68"/>
      <c r="L288" s="78">
        <f>L290</f>
        <v>0</v>
      </c>
      <c r="M288" s="68"/>
      <c r="N288" s="78">
        <f>N290</f>
        <v>0</v>
      </c>
      <c r="O288" s="68"/>
      <c r="P288" s="78">
        <f>P290</f>
        <v>20000000</v>
      </c>
      <c r="Q288" s="84"/>
      <c r="R288" s="85"/>
      <c r="S288" s="50"/>
      <c r="T288" s="50"/>
      <c r="U288" s="135"/>
    </row>
    <row r="289" spans="1:21" s="120" customFormat="1" ht="15" customHeight="1" x14ac:dyDescent="0.2">
      <c r="A289" s="127"/>
      <c r="B289" s="48" t="s">
        <v>542</v>
      </c>
      <c r="C289" s="48"/>
      <c r="D289" s="65"/>
      <c r="E289" s="68"/>
      <c r="F289" s="65"/>
      <c r="G289" s="68"/>
      <c r="H289" s="65"/>
      <c r="I289" s="68"/>
      <c r="J289" s="48"/>
      <c r="K289" s="68"/>
      <c r="L289" s="48"/>
      <c r="M289" s="68"/>
      <c r="N289" s="48"/>
      <c r="O289" s="68"/>
      <c r="P289" s="48"/>
      <c r="Q289" s="84"/>
      <c r="R289" s="85"/>
      <c r="S289" s="50"/>
      <c r="T289" s="50"/>
      <c r="U289" s="135"/>
    </row>
    <row r="290" spans="1:21" s="120" customFormat="1" ht="15" customHeight="1" x14ac:dyDescent="0.2">
      <c r="A290" s="127"/>
      <c r="B290" s="48"/>
      <c r="C290" s="69" t="s">
        <v>543</v>
      </c>
      <c r="D290" s="65">
        <v>0</v>
      </c>
      <c r="E290" s="66">
        <v>0</v>
      </c>
      <c r="F290" s="65">
        <v>0</v>
      </c>
      <c r="G290" s="66"/>
      <c r="H290" s="65">
        <v>0</v>
      </c>
      <c r="I290" s="66"/>
      <c r="J290" s="65">
        <v>0</v>
      </c>
      <c r="K290" s="66"/>
      <c r="L290" s="65">
        <v>0</v>
      </c>
      <c r="M290" s="66"/>
      <c r="N290" s="65">
        <v>0</v>
      </c>
      <c r="O290" s="66">
        <v>1</v>
      </c>
      <c r="P290" s="65">
        <v>20000000</v>
      </c>
      <c r="Q290" s="84"/>
      <c r="R290" s="85"/>
      <c r="S290" s="50"/>
      <c r="T290" s="50"/>
      <c r="U290" s="135"/>
    </row>
    <row r="291" spans="1:21" s="120" customFormat="1" ht="15" customHeight="1" x14ac:dyDescent="0.2">
      <c r="A291" s="127"/>
      <c r="B291" s="48"/>
      <c r="C291" s="69" t="s">
        <v>544</v>
      </c>
      <c r="D291" s="65"/>
      <c r="E291" s="68"/>
      <c r="F291" s="65"/>
      <c r="G291" s="68"/>
      <c r="H291" s="65"/>
      <c r="I291" s="68"/>
      <c r="J291" s="48"/>
      <c r="K291" s="68"/>
      <c r="L291" s="48"/>
      <c r="M291" s="68"/>
      <c r="N291" s="48"/>
      <c r="O291" s="68"/>
      <c r="P291" s="48"/>
      <c r="Q291" s="84"/>
      <c r="R291" s="85"/>
      <c r="S291" s="50"/>
      <c r="T291" s="50"/>
      <c r="U291" s="135"/>
    </row>
    <row r="292" spans="1:21" s="120" customFormat="1" ht="15" customHeight="1" x14ac:dyDescent="0.2">
      <c r="A292" s="127"/>
      <c r="B292" s="48"/>
      <c r="C292" s="69" t="s">
        <v>545</v>
      </c>
      <c r="D292" s="65"/>
      <c r="E292" s="68"/>
      <c r="F292" s="65"/>
      <c r="G292" s="68"/>
      <c r="H292" s="65"/>
      <c r="I292" s="68"/>
      <c r="J292" s="48"/>
      <c r="K292" s="68"/>
      <c r="L292" s="48"/>
      <c r="M292" s="68"/>
      <c r="N292" s="48"/>
      <c r="O292" s="68"/>
      <c r="P292" s="48"/>
      <c r="Q292" s="84"/>
      <c r="R292" s="85"/>
      <c r="S292" s="50"/>
      <c r="T292" s="50"/>
      <c r="U292" s="135"/>
    </row>
    <row r="293" spans="1:21" s="120" customFormat="1" ht="15" customHeight="1" x14ac:dyDescent="0.2">
      <c r="A293" s="127"/>
      <c r="B293" s="48"/>
      <c r="C293" s="69" t="s">
        <v>532</v>
      </c>
      <c r="D293" s="65"/>
      <c r="E293" s="68"/>
      <c r="F293" s="65"/>
      <c r="G293" s="68"/>
      <c r="H293" s="65"/>
      <c r="I293" s="68"/>
      <c r="J293" s="48"/>
      <c r="K293" s="68"/>
      <c r="L293" s="48"/>
      <c r="M293" s="68"/>
      <c r="N293" s="48"/>
      <c r="O293" s="68"/>
      <c r="P293" s="48"/>
      <c r="Q293" s="84"/>
      <c r="R293" s="85"/>
      <c r="S293" s="50"/>
      <c r="T293" s="50"/>
      <c r="U293" s="135"/>
    </row>
    <row r="294" spans="1:21" s="120" customFormat="1" ht="15" customHeight="1" x14ac:dyDescent="0.2">
      <c r="A294" s="127"/>
      <c r="B294" s="48"/>
      <c r="C294" s="69" t="s">
        <v>546</v>
      </c>
      <c r="D294" s="65"/>
      <c r="E294" s="68"/>
      <c r="F294" s="65"/>
      <c r="G294" s="68"/>
      <c r="H294" s="65"/>
      <c r="I294" s="68"/>
      <c r="J294" s="48"/>
      <c r="K294" s="68"/>
      <c r="L294" s="48"/>
      <c r="M294" s="68"/>
      <c r="N294" s="48"/>
      <c r="O294" s="68"/>
      <c r="P294" s="48"/>
      <c r="Q294" s="84"/>
      <c r="R294" s="85"/>
      <c r="S294" s="50"/>
      <c r="T294" s="50"/>
      <c r="U294" s="135"/>
    </row>
    <row r="295" spans="1:21" s="120" customFormat="1" ht="15" customHeight="1" x14ac:dyDescent="0.2">
      <c r="A295" s="127"/>
      <c r="B295" s="127"/>
      <c r="C295" s="128"/>
      <c r="D295" s="129"/>
      <c r="E295" s="130"/>
      <c r="F295" s="129"/>
      <c r="G295" s="130"/>
      <c r="H295" s="129"/>
      <c r="I295" s="130"/>
      <c r="J295" s="127"/>
      <c r="K295" s="130"/>
      <c r="L295" s="127"/>
      <c r="M295" s="130"/>
      <c r="N295" s="127"/>
      <c r="O295" s="130"/>
      <c r="P295" s="127"/>
      <c r="Q295" s="134"/>
      <c r="R295" s="135"/>
      <c r="S295" s="135"/>
      <c r="T295" s="135"/>
      <c r="U295" s="135"/>
    </row>
    <row r="296" spans="1:21" s="120" customFormat="1" ht="15" customHeight="1" x14ac:dyDescent="0.2">
      <c r="A296" s="127"/>
      <c r="B296" s="127"/>
      <c r="C296" s="128"/>
      <c r="D296" s="129"/>
      <c r="E296" s="130"/>
      <c r="F296" s="129"/>
      <c r="G296" s="130"/>
      <c r="H296" s="129"/>
      <c r="I296" s="130"/>
      <c r="J296" s="127"/>
      <c r="K296" s="130"/>
      <c r="L296" s="127"/>
      <c r="M296" s="130"/>
      <c r="N296" s="127"/>
      <c r="O296" s="130"/>
      <c r="P296" s="127"/>
      <c r="Q296" s="134"/>
      <c r="R296" s="135"/>
      <c r="S296" s="135"/>
      <c r="T296" s="135"/>
      <c r="U296" s="135"/>
    </row>
    <row r="297" spans="1:21" s="50" customFormat="1" ht="15" customHeight="1" x14ac:dyDescent="0.2">
      <c r="A297" s="124"/>
      <c r="B297" s="124"/>
      <c r="C297" s="124"/>
      <c r="D297" s="125">
        <f>D259+D247+D236+D214+D186+D166+D154+D109+D12+D270+D229+D281</f>
        <v>1268831900</v>
      </c>
      <c r="E297" s="126"/>
      <c r="F297" s="125">
        <f>F259+F247+F236+F214+F186+F166+F154+F109+F12+F270+F229+F281</f>
        <v>487013300</v>
      </c>
      <c r="G297" s="126"/>
      <c r="H297" s="125">
        <f>H259+H247+H236+H214+H186+H166+H154+H109+H12+H270+H229+H281</f>
        <v>895258899</v>
      </c>
      <c r="I297" s="126"/>
      <c r="J297" s="125">
        <f>J259+J247+J236+J214+J186+J166+J154+J109+J12+J270+J229+J281</f>
        <v>964448899</v>
      </c>
      <c r="K297" s="126"/>
      <c r="L297" s="125">
        <f>L259+L247+L236+L214+L186+L166+L154+L109+L12+L270+L229+L281</f>
        <v>930486606</v>
      </c>
      <c r="M297" s="126"/>
      <c r="N297" s="125">
        <f>N259+N247+N236+N214+N186+N166+N154+N109+N12+N270+N229+N281</f>
        <v>2312993842</v>
      </c>
      <c r="O297" s="126"/>
      <c r="P297" s="125">
        <f>P259+P247+P236+P214+P186+P166+P154+P109+P12+P270+P229+P281+P175</f>
        <v>5490853546</v>
      </c>
      <c r="Q297" s="86"/>
      <c r="R297" s="80"/>
    </row>
    <row r="298" spans="1:21" s="50" customFormat="1" ht="15" customHeight="1" x14ac:dyDescent="0.2">
      <c r="A298" s="80"/>
      <c r="B298" s="80"/>
      <c r="C298" s="80"/>
      <c r="D298" s="81"/>
      <c r="E298" s="82"/>
      <c r="F298" s="80"/>
      <c r="G298" s="82"/>
      <c r="H298" s="81"/>
      <c r="I298" s="80"/>
      <c r="J298" s="80"/>
      <c r="K298" s="80"/>
      <c r="L298" s="80"/>
      <c r="M298" s="80"/>
      <c r="N298" s="80"/>
      <c r="O298" s="80"/>
      <c r="P298" s="80"/>
      <c r="Q298" s="80"/>
      <c r="R298" s="80"/>
    </row>
    <row r="299" spans="1:21" s="50" customFormat="1" ht="15" customHeight="1" x14ac:dyDescent="0.2">
      <c r="A299" s="80"/>
      <c r="B299" s="80"/>
      <c r="C299" s="80"/>
      <c r="D299" s="81"/>
      <c r="E299" s="82"/>
      <c r="F299" s="80"/>
      <c r="G299" s="82"/>
      <c r="H299" s="80"/>
      <c r="I299" s="80"/>
      <c r="J299" s="80"/>
      <c r="K299" s="80"/>
      <c r="L299" s="80"/>
      <c r="M299" s="80"/>
      <c r="N299" s="80"/>
      <c r="O299" s="80"/>
      <c r="P299" s="80"/>
      <c r="Q299" s="80"/>
      <c r="R299" s="80"/>
    </row>
    <row r="300" spans="1:21" s="50" customFormat="1" ht="15" customHeight="1" x14ac:dyDescent="0.2">
      <c r="D300" s="71"/>
      <c r="Q300" s="80"/>
      <c r="R300" s="80"/>
    </row>
    <row r="301" spans="1:21" s="50" customFormat="1" ht="15" customHeight="1" x14ac:dyDescent="0.2">
      <c r="D301" s="71"/>
      <c r="Q301" s="80"/>
      <c r="R301" s="80"/>
    </row>
    <row r="302" spans="1:21" s="50" customFormat="1" ht="15" customHeight="1" x14ac:dyDescent="0.2">
      <c r="D302" s="71"/>
      <c r="Q302" s="80"/>
      <c r="R302" s="80"/>
    </row>
    <row r="303" spans="1:21" x14ac:dyDescent="0.25">
      <c r="D303" s="3"/>
    </row>
    <row r="304" spans="1:21" x14ac:dyDescent="0.25">
      <c r="D304" s="3"/>
    </row>
    <row r="305" spans="4:6" x14ac:dyDescent="0.25">
      <c r="D305" s="3"/>
    </row>
    <row r="306" spans="4:6" x14ac:dyDescent="0.25">
      <c r="D306" s="3"/>
    </row>
    <row r="307" spans="4:6" x14ac:dyDescent="0.25">
      <c r="D307" s="3"/>
    </row>
    <row r="308" spans="4:6" x14ac:dyDescent="0.25">
      <c r="D308" s="3"/>
    </row>
    <row r="309" spans="4:6" x14ac:dyDescent="0.25">
      <c r="D309" s="3"/>
      <c r="F309" s="2"/>
    </row>
    <row r="310" spans="4:6" x14ac:dyDescent="0.25">
      <c r="D310" s="3"/>
    </row>
    <row r="311" spans="4:6" x14ac:dyDescent="0.25">
      <c r="D311" s="3"/>
    </row>
    <row r="312" spans="4:6" x14ac:dyDescent="0.25">
      <c r="D312" s="3"/>
    </row>
    <row r="313" spans="4:6" x14ac:dyDescent="0.25">
      <c r="D313" s="3"/>
    </row>
    <row r="314" spans="4:6" x14ac:dyDescent="0.25">
      <c r="D314" s="3"/>
    </row>
    <row r="315" spans="4:6" x14ac:dyDescent="0.25">
      <c r="D315" s="3"/>
    </row>
    <row r="316" spans="4:6" x14ac:dyDescent="0.25">
      <c r="D316" s="3"/>
    </row>
    <row r="317" spans="4:6" x14ac:dyDescent="0.25">
      <c r="D317" s="3"/>
    </row>
    <row r="318" spans="4:6" x14ac:dyDescent="0.25">
      <c r="D318" s="3"/>
    </row>
    <row r="319" spans="4:6" x14ac:dyDescent="0.25">
      <c r="D319" s="3"/>
    </row>
  </sheetData>
  <mergeCells count="12">
    <mergeCell ref="O7:P7"/>
    <mergeCell ref="O8:P8"/>
    <mergeCell ref="E7:F7"/>
    <mergeCell ref="G7:H7"/>
    <mergeCell ref="I7:J7"/>
    <mergeCell ref="K7:L7"/>
    <mergeCell ref="M7:N7"/>
    <mergeCell ref="A1:P1"/>
    <mergeCell ref="A2:P2"/>
    <mergeCell ref="A3:P3"/>
    <mergeCell ref="E5:P5"/>
    <mergeCell ref="O6:P6"/>
  </mergeCells>
  <printOptions horizontalCentered="1"/>
  <pageMargins left="0.78740157480314965" right="1.1417322834645669" top="0.98425196850393704" bottom="0.98425196850393704" header="0.74803149606299213" footer="0.74803149606299213"/>
  <pageSetup paperSize="5" scale="65" orientation="landscape"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view="pageBreakPreview" zoomScale="85" zoomScaleSheetLayoutView="85" workbookViewId="0">
      <selection activeCell="D12" sqref="D12"/>
    </sheetView>
  </sheetViews>
  <sheetFormatPr defaultRowHeight="15" x14ac:dyDescent="0.25"/>
  <cols>
    <col min="1" max="1" width="3.140625" customWidth="1"/>
    <col min="2" max="2" width="28" customWidth="1"/>
    <col min="3" max="3" width="3" customWidth="1"/>
    <col min="4" max="4" width="36.140625" customWidth="1"/>
    <col min="5" max="5" width="2.7109375" customWidth="1"/>
    <col min="6" max="6" width="35.7109375" customWidth="1"/>
    <col min="7" max="7" width="2.5703125" customWidth="1"/>
    <col min="8" max="8" width="33.140625" customWidth="1"/>
    <col min="9" max="9" width="3.42578125" customWidth="1"/>
    <col min="10" max="10" width="39.140625" customWidth="1"/>
  </cols>
  <sheetData>
    <row r="1" spans="1:10" s="50" customFormat="1" ht="14.25" x14ac:dyDescent="0.2"/>
    <row r="2" spans="1:10" s="50" customFormat="1" ht="15.75" x14ac:dyDescent="0.25">
      <c r="A2" s="368" t="s">
        <v>126</v>
      </c>
      <c r="B2" s="368"/>
      <c r="C2" s="368"/>
      <c r="D2" s="368"/>
      <c r="E2" s="368"/>
      <c r="F2" s="368"/>
      <c r="G2" s="368"/>
      <c r="H2" s="368"/>
      <c r="I2" s="368"/>
      <c r="J2" s="368"/>
    </row>
    <row r="3" spans="1:10" s="50" customFormat="1" ht="16.5" x14ac:dyDescent="0.25">
      <c r="A3" s="389" t="s">
        <v>127</v>
      </c>
      <c r="B3" s="389"/>
      <c r="C3" s="389"/>
      <c r="D3" s="389"/>
      <c r="E3" s="389"/>
      <c r="F3" s="389"/>
      <c r="G3" s="389"/>
      <c r="H3" s="389"/>
      <c r="I3" s="389"/>
      <c r="J3" s="389"/>
    </row>
    <row r="4" spans="1:10" s="50" customFormat="1" ht="14.25" x14ac:dyDescent="0.2"/>
    <row r="5" spans="1:10" s="50" customFormat="1" ht="5.25" customHeight="1" x14ac:dyDescent="0.2">
      <c r="A5" s="88"/>
      <c r="B5" s="87"/>
      <c r="C5" s="87"/>
      <c r="D5" s="87"/>
      <c r="E5" s="87"/>
      <c r="F5" s="87"/>
      <c r="G5" s="87"/>
      <c r="H5" s="87"/>
      <c r="I5" s="87"/>
      <c r="J5" s="89"/>
    </row>
    <row r="6" spans="1:10" s="50" customFormat="1" ht="14.25" x14ac:dyDescent="0.2">
      <c r="A6" s="390" t="s">
        <v>125</v>
      </c>
      <c r="B6" s="391"/>
      <c r="C6" s="391"/>
      <c r="D6" s="391"/>
      <c r="E6" s="391"/>
      <c r="F6" s="391"/>
      <c r="G6" s="391"/>
      <c r="H6" s="391"/>
      <c r="I6" s="391"/>
      <c r="J6" s="392"/>
    </row>
    <row r="7" spans="1:10" s="50" customFormat="1" ht="9" customHeight="1" x14ac:dyDescent="0.2">
      <c r="A7" s="393"/>
      <c r="B7" s="394"/>
      <c r="C7" s="394"/>
      <c r="D7" s="394"/>
      <c r="E7" s="394"/>
      <c r="F7" s="394"/>
      <c r="G7" s="394"/>
      <c r="H7" s="394"/>
      <c r="I7" s="394"/>
      <c r="J7" s="395"/>
    </row>
    <row r="8" spans="1:10" s="50" customFormat="1" ht="4.5" customHeight="1" x14ac:dyDescent="0.2">
      <c r="A8" s="83"/>
      <c r="B8" s="80"/>
      <c r="C8" s="80"/>
      <c r="D8" s="80"/>
      <c r="E8" s="80"/>
      <c r="F8" s="80"/>
      <c r="G8" s="80"/>
      <c r="H8" s="80"/>
      <c r="I8" s="80"/>
      <c r="J8" s="90"/>
    </row>
    <row r="9" spans="1:10" s="50" customFormat="1" ht="14.25" x14ac:dyDescent="0.2">
      <c r="A9" s="381" t="s">
        <v>142</v>
      </c>
      <c r="B9" s="383"/>
      <c r="C9" s="396" t="s">
        <v>121</v>
      </c>
      <c r="D9" s="396"/>
      <c r="E9" s="396" t="s">
        <v>122</v>
      </c>
      <c r="F9" s="396"/>
      <c r="G9" s="396" t="s">
        <v>123</v>
      </c>
      <c r="H9" s="396"/>
      <c r="I9" s="396" t="s">
        <v>124</v>
      </c>
      <c r="J9" s="396"/>
    </row>
    <row r="10" spans="1:10" s="50" customFormat="1" ht="14.25" x14ac:dyDescent="0.2">
      <c r="A10" s="398">
        <v>1</v>
      </c>
      <c r="B10" s="399"/>
      <c r="C10" s="397">
        <v>2</v>
      </c>
      <c r="D10" s="397"/>
      <c r="E10" s="397">
        <v>3</v>
      </c>
      <c r="F10" s="397"/>
      <c r="G10" s="397">
        <v>4</v>
      </c>
      <c r="H10" s="397"/>
      <c r="I10" s="397">
        <v>5</v>
      </c>
      <c r="J10" s="397"/>
    </row>
    <row r="11" spans="1:10" s="50" customFormat="1" ht="9.75" customHeight="1" x14ac:dyDescent="0.2">
      <c r="A11" s="83"/>
      <c r="B11" s="87"/>
      <c r="C11" s="91"/>
      <c r="D11" s="89"/>
      <c r="E11" s="91"/>
      <c r="F11" s="89"/>
      <c r="G11" s="91"/>
      <c r="H11" s="89"/>
      <c r="I11" s="91"/>
      <c r="J11" s="89"/>
    </row>
    <row r="12" spans="1:10" s="50" customFormat="1" ht="14.25" x14ac:dyDescent="0.2">
      <c r="A12" s="92" t="s">
        <v>137</v>
      </c>
      <c r="B12" s="80" t="s">
        <v>181</v>
      </c>
      <c r="C12" s="92" t="s">
        <v>137</v>
      </c>
      <c r="D12" s="90" t="s">
        <v>191</v>
      </c>
      <c r="E12" s="92" t="s">
        <v>137</v>
      </c>
      <c r="F12" s="90" t="s">
        <v>195</v>
      </c>
      <c r="G12" s="92" t="s">
        <v>137</v>
      </c>
      <c r="H12" s="90" t="s">
        <v>190</v>
      </c>
      <c r="I12" s="92" t="s">
        <v>137</v>
      </c>
      <c r="J12" s="90" t="s">
        <v>202</v>
      </c>
    </row>
    <row r="13" spans="1:10" s="50" customFormat="1" ht="14.25" x14ac:dyDescent="0.2">
      <c r="A13" s="92"/>
      <c r="B13" s="80" t="s">
        <v>182</v>
      </c>
      <c r="C13" s="92"/>
      <c r="D13" s="90" t="s">
        <v>192</v>
      </c>
      <c r="E13" s="92"/>
      <c r="F13" s="90" t="s">
        <v>196</v>
      </c>
      <c r="G13" s="92"/>
      <c r="H13" s="90" t="s">
        <v>198</v>
      </c>
      <c r="I13" s="92"/>
      <c r="J13" s="90" t="s">
        <v>203</v>
      </c>
    </row>
    <row r="14" spans="1:10" s="50" customFormat="1" ht="14.25" x14ac:dyDescent="0.2">
      <c r="A14" s="92"/>
      <c r="B14" s="80" t="s">
        <v>71</v>
      </c>
      <c r="C14" s="92"/>
      <c r="D14" s="90" t="s">
        <v>193</v>
      </c>
      <c r="E14" s="92"/>
      <c r="F14" s="90" t="s">
        <v>197</v>
      </c>
      <c r="G14" s="92"/>
      <c r="H14" s="90" t="s">
        <v>199</v>
      </c>
      <c r="I14" s="92"/>
      <c r="J14" s="90" t="s">
        <v>204</v>
      </c>
    </row>
    <row r="15" spans="1:10" s="50" customFormat="1" ht="14.25" x14ac:dyDescent="0.2">
      <c r="A15" s="92"/>
      <c r="B15" s="80"/>
      <c r="C15" s="92"/>
      <c r="D15" s="90" t="s">
        <v>194</v>
      </c>
      <c r="E15" s="92"/>
      <c r="F15" s="90"/>
      <c r="G15" s="92"/>
      <c r="H15" s="90" t="s">
        <v>200</v>
      </c>
      <c r="I15" s="92"/>
      <c r="J15" s="90" t="s">
        <v>205</v>
      </c>
    </row>
    <row r="16" spans="1:10" s="50" customFormat="1" ht="14.25" x14ac:dyDescent="0.2">
      <c r="A16" s="92" t="s">
        <v>138</v>
      </c>
      <c r="B16" s="80" t="s">
        <v>181</v>
      </c>
      <c r="C16" s="92"/>
      <c r="D16" s="90"/>
      <c r="E16" s="92"/>
      <c r="F16" s="90"/>
      <c r="G16" s="92"/>
      <c r="H16" s="90" t="s">
        <v>201</v>
      </c>
      <c r="I16" s="92"/>
      <c r="J16" s="90" t="s">
        <v>206</v>
      </c>
    </row>
    <row r="17" spans="1:10" s="50" customFormat="1" ht="14.25" x14ac:dyDescent="0.2">
      <c r="A17" s="92"/>
      <c r="B17" s="80" t="s">
        <v>183</v>
      </c>
      <c r="C17" s="92" t="s">
        <v>138</v>
      </c>
      <c r="D17" s="90" t="s">
        <v>208</v>
      </c>
      <c r="E17" s="92" t="s">
        <v>138</v>
      </c>
      <c r="F17" s="90" t="s">
        <v>212</v>
      </c>
      <c r="G17" s="92"/>
      <c r="H17" s="90"/>
      <c r="I17" s="92"/>
      <c r="J17" s="90" t="s">
        <v>207</v>
      </c>
    </row>
    <row r="18" spans="1:10" s="50" customFormat="1" ht="14.25" x14ac:dyDescent="0.2">
      <c r="A18" s="92"/>
      <c r="B18" s="80"/>
      <c r="C18" s="92"/>
      <c r="D18" s="90" t="s">
        <v>209</v>
      </c>
      <c r="E18" s="92"/>
      <c r="F18" s="90" t="s">
        <v>213</v>
      </c>
      <c r="G18" s="92">
        <v>2</v>
      </c>
      <c r="H18" s="90" t="s">
        <v>217</v>
      </c>
      <c r="I18" s="92"/>
      <c r="J18" s="90"/>
    </row>
    <row r="19" spans="1:10" s="50" customFormat="1" ht="14.25" x14ac:dyDescent="0.2">
      <c r="A19" s="92"/>
      <c r="B19" s="80"/>
      <c r="C19" s="92"/>
      <c r="D19" s="90" t="s">
        <v>210</v>
      </c>
      <c r="E19" s="92"/>
      <c r="F19" s="90" t="s">
        <v>214</v>
      </c>
      <c r="G19" s="92"/>
      <c r="H19" s="90" t="s">
        <v>218</v>
      </c>
      <c r="I19" s="92" t="s">
        <v>138</v>
      </c>
      <c r="J19" s="90" t="s">
        <v>222</v>
      </c>
    </row>
    <row r="20" spans="1:10" s="50" customFormat="1" ht="14.25" x14ac:dyDescent="0.2">
      <c r="A20" s="92"/>
      <c r="B20" s="80"/>
      <c r="C20" s="92"/>
      <c r="D20" s="90" t="s">
        <v>211</v>
      </c>
      <c r="E20" s="92"/>
      <c r="F20" s="90" t="s">
        <v>215</v>
      </c>
      <c r="G20" s="92"/>
      <c r="H20" s="90" t="s">
        <v>219</v>
      </c>
      <c r="I20" s="92"/>
      <c r="J20" s="90" t="s">
        <v>223</v>
      </c>
    </row>
    <row r="21" spans="1:10" s="50" customFormat="1" ht="14.25" x14ac:dyDescent="0.2">
      <c r="A21" s="92"/>
      <c r="B21" s="80"/>
      <c r="C21" s="92"/>
      <c r="D21" s="90"/>
      <c r="E21" s="92"/>
      <c r="F21" s="90" t="s">
        <v>216</v>
      </c>
      <c r="G21" s="92"/>
      <c r="H21" s="90" t="s">
        <v>220</v>
      </c>
      <c r="I21" s="92"/>
      <c r="J21" s="90" t="s">
        <v>224</v>
      </c>
    </row>
    <row r="22" spans="1:10" s="50" customFormat="1" ht="14.25" x14ac:dyDescent="0.2">
      <c r="A22" s="92"/>
      <c r="B22" s="80"/>
      <c r="C22" s="92"/>
      <c r="D22" s="90"/>
      <c r="E22" s="92"/>
      <c r="F22" s="90"/>
      <c r="G22" s="92"/>
      <c r="H22" s="90" t="s">
        <v>221</v>
      </c>
      <c r="I22" s="92"/>
      <c r="J22" s="90" t="s">
        <v>225</v>
      </c>
    </row>
    <row r="23" spans="1:10" s="50" customFormat="1" ht="14.25" x14ac:dyDescent="0.2">
      <c r="A23" s="92" t="s">
        <v>139</v>
      </c>
      <c r="B23" s="80" t="s">
        <v>184</v>
      </c>
      <c r="C23" s="92" t="s">
        <v>139</v>
      </c>
      <c r="D23" s="90" t="s">
        <v>152</v>
      </c>
      <c r="E23" s="92" t="s">
        <v>139</v>
      </c>
      <c r="F23" s="90" t="s">
        <v>228</v>
      </c>
      <c r="G23" s="92"/>
      <c r="H23" s="90"/>
      <c r="I23" s="92"/>
      <c r="J23" s="90"/>
    </row>
    <row r="24" spans="1:10" s="50" customFormat="1" ht="14.25" x14ac:dyDescent="0.2">
      <c r="A24" s="92"/>
      <c r="B24" s="80" t="s">
        <v>185</v>
      </c>
      <c r="C24" s="92"/>
      <c r="D24" s="90" t="s">
        <v>226</v>
      </c>
      <c r="E24" s="92"/>
      <c r="F24" s="90" t="s">
        <v>229</v>
      </c>
      <c r="G24" s="92" t="s">
        <v>139</v>
      </c>
      <c r="H24" s="90" t="s">
        <v>230</v>
      </c>
      <c r="I24" s="92" t="s">
        <v>139</v>
      </c>
      <c r="J24" s="90" t="s">
        <v>235</v>
      </c>
    </row>
    <row r="25" spans="1:10" s="50" customFormat="1" ht="14.25" x14ac:dyDescent="0.2">
      <c r="A25" s="92"/>
      <c r="B25" s="80" t="s">
        <v>143</v>
      </c>
      <c r="C25" s="92"/>
      <c r="D25" s="90" t="s">
        <v>227</v>
      </c>
      <c r="E25" s="92"/>
      <c r="F25" s="90"/>
      <c r="G25" s="92"/>
      <c r="H25" s="90" t="s">
        <v>231</v>
      </c>
      <c r="I25" s="92"/>
      <c r="J25" s="90" t="s">
        <v>236</v>
      </c>
    </row>
    <row r="26" spans="1:10" s="50" customFormat="1" ht="14.25" x14ac:dyDescent="0.2">
      <c r="A26" s="92"/>
      <c r="B26" s="80"/>
      <c r="C26" s="92"/>
      <c r="D26" s="90"/>
      <c r="E26" s="92"/>
      <c r="F26" s="90"/>
      <c r="G26" s="92"/>
      <c r="H26" s="90" t="s">
        <v>232</v>
      </c>
      <c r="I26" s="92"/>
      <c r="J26" s="90"/>
    </row>
    <row r="27" spans="1:10" s="50" customFormat="1" ht="14.25" x14ac:dyDescent="0.2">
      <c r="A27" s="92" t="s">
        <v>140</v>
      </c>
      <c r="B27" s="80" t="s">
        <v>186</v>
      </c>
      <c r="C27" s="92" t="s">
        <v>140</v>
      </c>
      <c r="D27" s="90" t="s">
        <v>239</v>
      </c>
      <c r="E27" s="92" t="s">
        <v>140</v>
      </c>
      <c r="F27" s="90" t="s">
        <v>243</v>
      </c>
      <c r="G27" s="92"/>
      <c r="H27" s="90" t="s">
        <v>233</v>
      </c>
      <c r="I27" s="92">
        <v>4</v>
      </c>
      <c r="J27" s="90" t="s">
        <v>237</v>
      </c>
    </row>
    <row r="28" spans="1:10" s="50" customFormat="1" ht="14.25" x14ac:dyDescent="0.2">
      <c r="A28" s="92"/>
      <c r="B28" s="80" t="s">
        <v>187</v>
      </c>
      <c r="C28" s="92"/>
      <c r="D28" s="90" t="s">
        <v>240</v>
      </c>
      <c r="E28" s="92"/>
      <c r="F28" s="90" t="s">
        <v>244</v>
      </c>
      <c r="G28" s="92"/>
      <c r="H28" s="90" t="s">
        <v>234</v>
      </c>
      <c r="I28" s="92"/>
      <c r="J28" s="90" t="s">
        <v>238</v>
      </c>
    </row>
    <row r="29" spans="1:10" s="50" customFormat="1" ht="14.25" x14ac:dyDescent="0.2">
      <c r="A29" s="92"/>
      <c r="B29" s="80" t="s">
        <v>188</v>
      </c>
      <c r="C29" s="92"/>
      <c r="D29" s="90" t="s">
        <v>241</v>
      </c>
      <c r="E29" s="92"/>
      <c r="F29" s="90" t="s">
        <v>245</v>
      </c>
      <c r="G29" s="92"/>
      <c r="H29" s="90"/>
      <c r="I29" s="92"/>
      <c r="J29" s="90"/>
    </row>
    <row r="30" spans="1:10" s="50" customFormat="1" ht="14.25" x14ac:dyDescent="0.2">
      <c r="A30" s="92"/>
      <c r="B30" s="80" t="s">
        <v>189</v>
      </c>
      <c r="C30" s="92"/>
      <c r="D30" s="90" t="s">
        <v>242</v>
      </c>
      <c r="E30" s="92"/>
      <c r="F30" s="90" t="s">
        <v>246</v>
      </c>
      <c r="G30" s="92" t="s">
        <v>140</v>
      </c>
      <c r="H30" s="90" t="s">
        <v>248</v>
      </c>
      <c r="I30" s="92" t="s">
        <v>141</v>
      </c>
      <c r="J30" s="90" t="s">
        <v>258</v>
      </c>
    </row>
    <row r="31" spans="1:10" s="50" customFormat="1" ht="14.25" x14ac:dyDescent="0.2">
      <c r="A31" s="92"/>
      <c r="B31" s="80"/>
      <c r="C31" s="92"/>
      <c r="D31" s="90"/>
      <c r="E31" s="92"/>
      <c r="F31" s="90" t="s">
        <v>247</v>
      </c>
      <c r="G31" s="92"/>
      <c r="H31" s="90" t="s">
        <v>249</v>
      </c>
      <c r="I31" s="92"/>
      <c r="J31" s="90" t="s">
        <v>259</v>
      </c>
    </row>
    <row r="32" spans="1:10" s="50" customFormat="1" ht="14.25" x14ac:dyDescent="0.2">
      <c r="A32" s="92"/>
      <c r="B32" s="80"/>
      <c r="C32" s="92" t="s">
        <v>141</v>
      </c>
      <c r="D32" s="90" t="s">
        <v>144</v>
      </c>
      <c r="E32" s="92"/>
      <c r="F32" s="90"/>
      <c r="G32" s="92"/>
      <c r="H32" s="90" t="s">
        <v>250</v>
      </c>
      <c r="I32" s="92"/>
      <c r="J32" s="90"/>
    </row>
    <row r="33" spans="1:10" s="50" customFormat="1" ht="14.25" x14ac:dyDescent="0.2">
      <c r="A33" s="92"/>
      <c r="B33" s="80"/>
      <c r="C33" s="92"/>
      <c r="D33" s="90" t="s">
        <v>145</v>
      </c>
      <c r="E33" s="92" t="s">
        <v>141</v>
      </c>
      <c r="F33" s="90" t="s">
        <v>151</v>
      </c>
      <c r="G33" s="92"/>
      <c r="H33" s="90" t="s">
        <v>251</v>
      </c>
      <c r="I33" s="92" t="s">
        <v>150</v>
      </c>
      <c r="J33" s="90" t="s">
        <v>260</v>
      </c>
    </row>
    <row r="34" spans="1:10" s="50" customFormat="1" ht="14.25" x14ac:dyDescent="0.2">
      <c r="A34" s="92"/>
      <c r="B34" s="80"/>
      <c r="C34" s="92"/>
      <c r="D34" s="90" t="s">
        <v>146</v>
      </c>
      <c r="E34" s="92"/>
      <c r="F34" s="90" t="s">
        <v>145</v>
      </c>
      <c r="G34" s="92"/>
      <c r="H34" s="90"/>
      <c r="I34" s="92"/>
      <c r="J34" s="90"/>
    </row>
    <row r="35" spans="1:10" s="50" customFormat="1" ht="14.25" x14ac:dyDescent="0.2">
      <c r="A35" s="92"/>
      <c r="B35" s="80"/>
      <c r="C35" s="92"/>
      <c r="D35" s="90" t="s">
        <v>147</v>
      </c>
      <c r="E35" s="92"/>
      <c r="F35" s="90" t="s">
        <v>146</v>
      </c>
      <c r="G35" s="92" t="s">
        <v>141</v>
      </c>
      <c r="H35" s="90" t="s">
        <v>252</v>
      </c>
      <c r="I35" s="92" t="s">
        <v>153</v>
      </c>
      <c r="J35" s="90" t="s">
        <v>261</v>
      </c>
    </row>
    <row r="36" spans="1:10" s="50" customFormat="1" ht="14.25" x14ac:dyDescent="0.2">
      <c r="A36" s="83"/>
      <c r="B36" s="80"/>
      <c r="C36" s="92"/>
      <c r="D36" s="90" t="s">
        <v>148</v>
      </c>
      <c r="E36" s="92"/>
      <c r="F36" s="90" t="s">
        <v>147</v>
      </c>
      <c r="G36" s="92"/>
      <c r="H36" s="90" t="s">
        <v>253</v>
      </c>
      <c r="I36" s="92"/>
      <c r="J36" s="90" t="s">
        <v>262</v>
      </c>
    </row>
    <row r="37" spans="1:10" s="50" customFormat="1" ht="14.25" x14ac:dyDescent="0.2">
      <c r="A37" s="83"/>
      <c r="B37" s="80"/>
      <c r="C37" s="92"/>
      <c r="D37" s="90" t="s">
        <v>149</v>
      </c>
      <c r="E37" s="92"/>
      <c r="F37" s="90" t="s">
        <v>148</v>
      </c>
      <c r="G37" s="92"/>
      <c r="H37" s="90" t="s">
        <v>254</v>
      </c>
      <c r="I37" s="92"/>
      <c r="J37" s="90" t="s">
        <v>263</v>
      </c>
    </row>
    <row r="38" spans="1:10" s="50" customFormat="1" ht="14.25" x14ac:dyDescent="0.2">
      <c r="A38" s="83"/>
      <c r="B38" s="80"/>
      <c r="C38" s="92"/>
      <c r="D38" s="90"/>
      <c r="E38" s="92"/>
      <c r="F38" s="90" t="s">
        <v>149</v>
      </c>
      <c r="G38" s="92"/>
      <c r="H38" s="90"/>
      <c r="I38" s="92"/>
      <c r="J38" s="90" t="s">
        <v>264</v>
      </c>
    </row>
    <row r="39" spans="1:10" s="50" customFormat="1" ht="14.25" x14ac:dyDescent="0.2">
      <c r="A39" s="83"/>
      <c r="B39" s="80"/>
      <c r="C39" s="92"/>
      <c r="D39" s="90"/>
      <c r="E39" s="92"/>
      <c r="F39" s="90"/>
      <c r="G39" s="92" t="s">
        <v>150</v>
      </c>
      <c r="H39" s="90" t="s">
        <v>255</v>
      </c>
      <c r="I39" s="92"/>
      <c r="J39" s="90" t="s">
        <v>265</v>
      </c>
    </row>
    <row r="40" spans="1:10" s="50" customFormat="1" ht="14.25" x14ac:dyDescent="0.2">
      <c r="A40" s="83"/>
      <c r="B40" s="80"/>
      <c r="C40" s="92"/>
      <c r="D40" s="90"/>
      <c r="E40" s="92"/>
      <c r="F40" s="90"/>
      <c r="G40" s="92"/>
      <c r="H40" s="90" t="s">
        <v>256</v>
      </c>
      <c r="I40" s="92"/>
      <c r="J40" s="90" t="s">
        <v>266</v>
      </c>
    </row>
    <row r="41" spans="1:10" s="50" customFormat="1" ht="14.25" x14ac:dyDescent="0.2">
      <c r="A41" s="83"/>
      <c r="B41" s="80"/>
      <c r="C41" s="92"/>
      <c r="D41" s="90"/>
      <c r="E41" s="92"/>
      <c r="F41" s="90"/>
      <c r="G41" s="92"/>
      <c r="H41" s="90" t="s">
        <v>257</v>
      </c>
      <c r="I41" s="92"/>
      <c r="J41" s="90"/>
    </row>
    <row r="42" spans="1:10" s="50" customFormat="1" ht="14.25" x14ac:dyDescent="0.2">
      <c r="A42" s="83"/>
      <c r="B42" s="80"/>
      <c r="C42" s="92"/>
      <c r="D42" s="90"/>
      <c r="E42" s="92"/>
      <c r="F42" s="90"/>
      <c r="G42" s="92"/>
      <c r="H42" s="90"/>
      <c r="I42" s="92"/>
      <c r="J42" s="90"/>
    </row>
    <row r="43" spans="1:10" s="50" customFormat="1" ht="14.25" x14ac:dyDescent="0.2">
      <c r="A43" s="87"/>
      <c r="B43" s="87"/>
      <c r="C43" s="93"/>
      <c r="D43" s="87"/>
      <c r="E43" s="93"/>
      <c r="F43" s="87"/>
      <c r="G43" s="93"/>
      <c r="H43" s="87"/>
      <c r="I43" s="93"/>
      <c r="J43" s="87"/>
    </row>
    <row r="44" spans="1:10" x14ac:dyDescent="0.25">
      <c r="A44" s="10"/>
      <c r="B44" s="10"/>
      <c r="C44" s="24"/>
      <c r="D44" s="10"/>
      <c r="E44" s="24"/>
      <c r="F44" s="10"/>
      <c r="G44" s="24"/>
      <c r="H44" s="10"/>
      <c r="I44" s="24"/>
      <c r="J44" s="10"/>
    </row>
    <row r="45" spans="1:10" x14ac:dyDescent="0.25">
      <c r="A45" s="10"/>
      <c r="B45" s="10"/>
      <c r="C45" s="24"/>
      <c r="D45" s="10"/>
      <c r="E45" s="24"/>
      <c r="F45" s="10"/>
      <c r="G45" s="24"/>
      <c r="H45" s="10"/>
      <c r="I45" s="24"/>
      <c r="J45" s="10"/>
    </row>
    <row r="46" spans="1:10" x14ac:dyDescent="0.25">
      <c r="A46" s="10"/>
      <c r="B46" s="10"/>
      <c r="C46" s="24"/>
      <c r="D46" s="10"/>
      <c r="E46" s="24"/>
      <c r="F46" s="10"/>
      <c r="G46" s="24"/>
      <c r="H46" s="10"/>
      <c r="I46" s="24"/>
      <c r="J46" s="10"/>
    </row>
    <row r="47" spans="1:10" x14ac:dyDescent="0.25">
      <c r="A47" s="10"/>
      <c r="B47" s="10"/>
      <c r="C47" s="24"/>
      <c r="D47" s="10"/>
      <c r="E47" s="24"/>
      <c r="F47" s="10"/>
      <c r="G47" s="24"/>
      <c r="H47" s="10"/>
      <c r="I47" s="24"/>
      <c r="J47" s="10"/>
    </row>
    <row r="48" spans="1:10" x14ac:dyDescent="0.25">
      <c r="A48" s="10"/>
      <c r="B48" s="10"/>
      <c r="C48" s="24"/>
      <c r="D48" s="10"/>
      <c r="E48" s="24"/>
      <c r="F48" s="10"/>
      <c r="G48" s="24"/>
      <c r="H48" s="10"/>
      <c r="I48" s="24"/>
      <c r="J48" s="10"/>
    </row>
    <row r="49" spans="1:10" x14ac:dyDescent="0.25">
      <c r="A49" s="10"/>
      <c r="B49" s="10"/>
      <c r="C49" s="24"/>
      <c r="D49" s="10"/>
      <c r="E49" s="24"/>
      <c r="F49" s="10"/>
      <c r="G49" s="24"/>
      <c r="H49" s="10"/>
      <c r="I49" s="24"/>
      <c r="J49" s="10"/>
    </row>
    <row r="50" spans="1:10" x14ac:dyDescent="0.25">
      <c r="A50" s="10"/>
      <c r="B50" s="10"/>
      <c r="C50" s="24"/>
      <c r="D50" s="10"/>
      <c r="E50" s="24"/>
      <c r="F50" s="10"/>
      <c r="G50" s="24"/>
      <c r="H50" s="10"/>
      <c r="I50" s="24"/>
      <c r="J50" s="10"/>
    </row>
    <row r="51" spans="1:10" x14ac:dyDescent="0.25">
      <c r="A51" s="10"/>
      <c r="B51" s="10"/>
      <c r="C51" s="24"/>
      <c r="D51" s="10"/>
      <c r="E51" s="10"/>
      <c r="F51" s="10"/>
      <c r="G51" s="24"/>
      <c r="H51" s="10"/>
      <c r="I51" s="10"/>
      <c r="J51" s="10"/>
    </row>
    <row r="52" spans="1:10" x14ac:dyDescent="0.25">
      <c r="A52" s="10"/>
      <c r="B52" s="10"/>
      <c r="C52" s="10"/>
      <c r="D52" s="10"/>
      <c r="E52" s="10"/>
      <c r="F52" s="10"/>
      <c r="G52" s="24"/>
      <c r="H52" s="10"/>
      <c r="I52" s="10"/>
      <c r="J52" s="10"/>
    </row>
    <row r="53" spans="1:10" x14ac:dyDescent="0.25">
      <c r="A53" s="10"/>
      <c r="B53" s="10"/>
      <c r="C53" s="10"/>
      <c r="D53" s="10"/>
      <c r="E53" s="10"/>
      <c r="F53" s="10"/>
      <c r="G53" s="24"/>
      <c r="H53" s="10"/>
      <c r="I53" s="10"/>
      <c r="J53" s="10"/>
    </row>
    <row r="54" spans="1:10" x14ac:dyDescent="0.25">
      <c r="A54" s="10"/>
      <c r="B54" s="10"/>
      <c r="C54" s="10"/>
      <c r="D54" s="10"/>
      <c r="E54" s="10"/>
      <c r="F54" s="10"/>
      <c r="G54" s="24"/>
      <c r="H54" s="10"/>
      <c r="I54" s="10"/>
      <c r="J54" s="10"/>
    </row>
    <row r="55" spans="1:10" x14ac:dyDescent="0.25">
      <c r="A55" s="10"/>
      <c r="B55" s="10"/>
      <c r="C55" s="10"/>
      <c r="D55" s="10"/>
      <c r="E55" s="10"/>
      <c r="F55" s="10"/>
      <c r="G55" s="24"/>
      <c r="H55" s="10"/>
      <c r="I55" s="10"/>
      <c r="J55" s="10"/>
    </row>
    <row r="56" spans="1:10" x14ac:dyDescent="0.25">
      <c r="A56" s="10"/>
      <c r="B56" s="10"/>
      <c r="C56" s="24"/>
      <c r="D56" s="10"/>
      <c r="E56" s="10"/>
      <c r="F56" s="10"/>
      <c r="G56" s="24"/>
      <c r="H56" s="10"/>
      <c r="I56" s="10"/>
      <c r="J56" s="10"/>
    </row>
    <row r="57" spans="1:10" x14ac:dyDescent="0.25">
      <c r="A57" s="10"/>
      <c r="B57" s="10"/>
      <c r="C57" s="24"/>
      <c r="D57" s="10"/>
      <c r="E57" s="10"/>
      <c r="F57" s="10"/>
      <c r="G57" s="24"/>
      <c r="H57" s="10"/>
      <c r="I57" s="10"/>
      <c r="J57" s="10"/>
    </row>
    <row r="58" spans="1:10" x14ac:dyDescent="0.25">
      <c r="A58" s="10"/>
      <c r="B58" s="10"/>
      <c r="C58" s="24"/>
      <c r="D58" s="10"/>
      <c r="E58" s="10"/>
      <c r="F58" s="10"/>
      <c r="G58" s="24"/>
      <c r="H58" s="10"/>
      <c r="I58" s="10"/>
      <c r="J58" s="10"/>
    </row>
    <row r="59" spans="1:10" x14ac:dyDescent="0.25">
      <c r="A59" s="10"/>
      <c r="B59" s="10"/>
      <c r="C59" s="24"/>
      <c r="D59" s="10"/>
      <c r="E59" s="10"/>
      <c r="F59" s="10"/>
      <c r="G59" s="24"/>
      <c r="H59" s="10"/>
      <c r="I59" s="10"/>
      <c r="J59" s="10"/>
    </row>
    <row r="60" spans="1:10" x14ac:dyDescent="0.25">
      <c r="A60" s="10"/>
      <c r="B60" s="10"/>
      <c r="C60" s="24"/>
      <c r="D60" s="10"/>
      <c r="E60" s="10"/>
      <c r="F60" s="10"/>
      <c r="G60" s="24"/>
      <c r="H60" s="10"/>
      <c r="I60" s="10"/>
      <c r="J60" s="10"/>
    </row>
    <row r="61" spans="1:10" x14ac:dyDescent="0.25">
      <c r="A61" s="10"/>
      <c r="B61" s="10"/>
      <c r="C61" s="24"/>
      <c r="D61" s="10"/>
      <c r="E61" s="10"/>
      <c r="F61" s="10"/>
      <c r="G61" s="24"/>
      <c r="H61" s="10"/>
      <c r="I61" s="10"/>
      <c r="J61" s="10"/>
    </row>
    <row r="62" spans="1:10" x14ac:dyDescent="0.25">
      <c r="A62" s="10"/>
      <c r="B62" s="10"/>
      <c r="C62" s="24"/>
      <c r="D62" s="10"/>
      <c r="E62" s="10"/>
      <c r="F62" s="10"/>
      <c r="G62" s="24"/>
      <c r="H62" s="10"/>
      <c r="I62" s="10"/>
      <c r="J62" s="10"/>
    </row>
    <row r="63" spans="1:10" x14ac:dyDescent="0.25">
      <c r="A63" s="10"/>
      <c r="B63" s="10"/>
      <c r="C63" s="24"/>
      <c r="D63" s="10"/>
      <c r="E63" s="10"/>
      <c r="F63" s="10"/>
      <c r="G63" s="24"/>
      <c r="H63" s="10"/>
      <c r="I63" s="10"/>
      <c r="J63" s="10"/>
    </row>
    <row r="64" spans="1:10" x14ac:dyDescent="0.25">
      <c r="A64" s="10"/>
      <c r="B64" s="10"/>
      <c r="C64" s="24"/>
      <c r="D64" s="10"/>
      <c r="E64" s="10"/>
      <c r="F64" s="10"/>
      <c r="G64" s="24"/>
      <c r="H64" s="10"/>
      <c r="I64" s="10"/>
      <c r="J64" s="10"/>
    </row>
    <row r="65" spans="1:10" x14ac:dyDescent="0.25">
      <c r="A65" s="10"/>
      <c r="B65" s="10"/>
      <c r="C65" s="24"/>
      <c r="D65" s="10"/>
      <c r="E65" s="10"/>
      <c r="F65" s="10"/>
      <c r="G65" s="24"/>
      <c r="H65" s="10"/>
      <c r="I65" s="10"/>
      <c r="J65" s="10"/>
    </row>
    <row r="66" spans="1:10" x14ac:dyDescent="0.25">
      <c r="A66" s="10"/>
      <c r="B66" s="10"/>
      <c r="C66" s="24"/>
      <c r="D66" s="10"/>
      <c r="E66" s="10"/>
      <c r="F66" s="10"/>
      <c r="G66" s="24"/>
      <c r="H66" s="10"/>
      <c r="I66" s="10"/>
      <c r="J66" s="10"/>
    </row>
    <row r="67" spans="1:10" x14ac:dyDescent="0.25">
      <c r="A67" s="10"/>
      <c r="B67" s="10"/>
      <c r="C67" s="24"/>
      <c r="D67" s="10"/>
      <c r="E67" s="10"/>
      <c r="F67" s="10"/>
      <c r="G67" s="24"/>
      <c r="H67" s="10"/>
      <c r="I67" s="10"/>
      <c r="J67" s="10"/>
    </row>
    <row r="68" spans="1:10" x14ac:dyDescent="0.25">
      <c r="A68" s="10"/>
      <c r="B68" s="10"/>
      <c r="C68" s="24"/>
      <c r="D68" s="10"/>
      <c r="E68" s="10"/>
      <c r="F68" s="10"/>
      <c r="G68" s="24"/>
      <c r="H68" s="10"/>
      <c r="I68" s="10"/>
      <c r="J68" s="10"/>
    </row>
    <row r="69" spans="1:10" x14ac:dyDescent="0.25">
      <c r="A69" s="10"/>
      <c r="B69" s="10"/>
      <c r="C69" s="24"/>
      <c r="D69" s="25"/>
      <c r="E69" s="10"/>
      <c r="F69" s="10"/>
      <c r="G69" s="24"/>
      <c r="H69" s="10"/>
      <c r="I69" s="10"/>
      <c r="J69" s="10"/>
    </row>
    <row r="70" spans="1:10" x14ac:dyDescent="0.25">
      <c r="A70" s="10"/>
      <c r="B70" s="10"/>
      <c r="C70" s="24"/>
      <c r="D70" s="10"/>
      <c r="E70" s="10"/>
      <c r="F70" s="10"/>
      <c r="G70" s="24"/>
      <c r="H70" s="10"/>
      <c r="I70" s="10"/>
      <c r="J70" s="10"/>
    </row>
    <row r="71" spans="1:10" x14ac:dyDescent="0.25">
      <c r="A71" s="10"/>
      <c r="B71" s="10"/>
      <c r="C71" s="24"/>
      <c r="D71" s="10"/>
      <c r="E71" s="10"/>
      <c r="F71" s="10"/>
      <c r="G71" s="24"/>
      <c r="H71" s="10"/>
      <c r="I71" s="10"/>
      <c r="J71" s="10"/>
    </row>
    <row r="72" spans="1:10" x14ac:dyDescent="0.25">
      <c r="A72" s="7"/>
      <c r="B72" s="7"/>
      <c r="C72" s="7"/>
      <c r="D72" s="7"/>
      <c r="E72" s="7"/>
      <c r="F72" s="7"/>
      <c r="G72" s="7"/>
      <c r="H72" s="7"/>
      <c r="I72" s="7"/>
      <c r="J72" s="7"/>
    </row>
    <row r="73" spans="1:10" x14ac:dyDescent="0.25">
      <c r="A73" s="7"/>
      <c r="B73" s="7"/>
      <c r="C73" s="7"/>
      <c r="D73" s="7"/>
      <c r="E73" s="7"/>
      <c r="F73" s="7"/>
      <c r="G73" s="7"/>
      <c r="H73" s="7"/>
      <c r="I73" s="7"/>
      <c r="J73" s="7"/>
    </row>
  </sheetData>
  <mergeCells count="13">
    <mergeCell ref="C10:D10"/>
    <mergeCell ref="E10:F10"/>
    <mergeCell ref="G10:H10"/>
    <mergeCell ref="I10:J10"/>
    <mergeCell ref="A9:B9"/>
    <mergeCell ref="A10:B10"/>
    <mergeCell ref="A2:J2"/>
    <mergeCell ref="A3:J3"/>
    <mergeCell ref="A6:J7"/>
    <mergeCell ref="C9:D9"/>
    <mergeCell ref="E9:F9"/>
    <mergeCell ref="G9:H9"/>
    <mergeCell ref="I9:J9"/>
  </mergeCells>
  <printOptions horizontalCentered="1"/>
  <pageMargins left="0.39370078740157483" right="0.78740157480314965" top="0.19685039370078741" bottom="0.19685039370078741" header="0.19685039370078741" footer="0.19685039370078741"/>
  <pageSetup paperSize="5" scale="80"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94"/>
  <sheetViews>
    <sheetView tabSelected="1" topLeftCell="D5" zoomScale="70" zoomScaleNormal="70" workbookViewId="0">
      <pane xSplit="4500" ySplit="945" topLeftCell="G60" activePane="bottomRight"/>
      <selection activeCell="D79" sqref="D79"/>
      <selection pane="topRight" activeCell="D1" sqref="D1"/>
      <selection pane="bottomLeft" activeCell="E67" sqref="E67"/>
      <selection pane="bottomRight" activeCell="R70" sqref="R70"/>
    </sheetView>
  </sheetViews>
  <sheetFormatPr defaultRowHeight="15" x14ac:dyDescent="0.25"/>
  <cols>
    <col min="1" max="1" width="16.140625" style="140" customWidth="1"/>
    <col min="2" max="2" width="16.85546875" style="140" customWidth="1"/>
    <col min="3" max="3" width="2.5703125" style="140" customWidth="1"/>
    <col min="4" max="4" width="26.140625" style="140" customWidth="1"/>
    <col min="5" max="5" width="31" style="290" customWidth="1"/>
    <col min="6" max="6" width="12.5703125" style="144" customWidth="1"/>
    <col min="7" max="7" width="9.42578125" style="140" customWidth="1"/>
    <col min="8" max="8" width="15.85546875" style="140" customWidth="1"/>
    <col min="9" max="9" width="9.7109375" style="140" customWidth="1"/>
    <col min="10" max="10" width="15.7109375" style="140" customWidth="1"/>
    <col min="11" max="11" width="10.28515625" style="140" customWidth="1"/>
    <col min="12" max="12" width="15.7109375" style="140" customWidth="1"/>
    <col min="13" max="13" width="9.140625" style="140"/>
    <col min="14" max="14" width="16" style="140" customWidth="1"/>
    <col min="15" max="15" width="9.42578125" style="140" customWidth="1"/>
    <col min="16" max="16" width="16.28515625" style="140" customWidth="1"/>
    <col min="17" max="17" width="10.140625" style="140" bestFit="1" customWidth="1"/>
    <col min="18" max="18" width="15.28515625" style="140" customWidth="1"/>
    <col min="19" max="19" width="11" style="140" customWidth="1"/>
    <col min="20" max="20" width="17.42578125" style="140" customWidth="1"/>
    <col min="21" max="21" width="11.42578125" style="140" customWidth="1"/>
    <col min="22" max="22" width="11.28515625" style="140" customWidth="1"/>
    <col min="23" max="23" width="9.140625" style="140"/>
    <col min="24" max="24" width="28.140625" style="140" customWidth="1"/>
    <col min="25" max="16384" width="9.140625" style="140"/>
  </cols>
  <sheetData>
    <row r="2" spans="1:22" ht="18" x14ac:dyDescent="0.25">
      <c r="A2" s="400" t="s">
        <v>477</v>
      </c>
      <c r="B2" s="400"/>
      <c r="C2" s="400"/>
      <c r="D2" s="400"/>
      <c r="E2" s="400"/>
      <c r="F2" s="400"/>
      <c r="G2" s="400"/>
      <c r="H2" s="400"/>
      <c r="I2" s="400"/>
      <c r="J2" s="400"/>
      <c r="K2" s="400"/>
      <c r="L2" s="400"/>
      <c r="M2" s="400"/>
      <c r="N2" s="400"/>
      <c r="O2" s="400"/>
      <c r="P2" s="400"/>
      <c r="Q2" s="400"/>
      <c r="R2" s="400"/>
      <c r="S2" s="400"/>
      <c r="T2" s="400"/>
      <c r="U2" s="400"/>
      <c r="V2" s="400"/>
    </row>
    <row r="3" spans="1:22" ht="18" x14ac:dyDescent="0.25">
      <c r="A3" s="401" t="s">
        <v>356</v>
      </c>
      <c r="B3" s="401"/>
      <c r="C3" s="401"/>
      <c r="D3" s="401"/>
      <c r="E3" s="401"/>
      <c r="F3" s="401"/>
      <c r="G3" s="401"/>
      <c r="H3" s="401"/>
      <c r="I3" s="401"/>
      <c r="J3" s="401"/>
      <c r="K3" s="401"/>
      <c r="L3" s="401"/>
      <c r="M3" s="401"/>
      <c r="N3" s="401"/>
      <c r="O3" s="401"/>
      <c r="P3" s="401"/>
      <c r="Q3" s="401"/>
      <c r="R3" s="401"/>
      <c r="S3" s="401"/>
      <c r="T3" s="401"/>
      <c r="U3" s="401"/>
      <c r="V3" s="401"/>
    </row>
    <row r="4" spans="1:22" ht="15.75" thickBot="1" x14ac:dyDescent="0.3">
      <c r="A4" s="141"/>
      <c r="B4" s="141"/>
      <c r="C4" s="141"/>
      <c r="D4" s="142"/>
      <c r="E4" s="143"/>
      <c r="G4" s="142"/>
      <c r="H4" s="142"/>
      <c r="I4" s="145"/>
      <c r="J4" s="146"/>
      <c r="K4" s="145"/>
      <c r="L4" s="146"/>
      <c r="M4" s="145"/>
      <c r="N4" s="142"/>
      <c r="O4" s="145"/>
      <c r="P4" s="142"/>
      <c r="Q4" s="145"/>
      <c r="R4" s="142"/>
      <c r="S4" s="142"/>
      <c r="T4" s="142"/>
      <c r="U4" s="145"/>
      <c r="V4" s="145"/>
    </row>
    <row r="5" spans="1:22" x14ac:dyDescent="0.25">
      <c r="A5" s="402" t="s">
        <v>121</v>
      </c>
      <c r="B5" s="404" t="s">
        <v>122</v>
      </c>
      <c r="C5" s="406" t="s">
        <v>357</v>
      </c>
      <c r="D5" s="404" t="s">
        <v>7</v>
      </c>
      <c r="E5" s="404" t="s">
        <v>358</v>
      </c>
      <c r="F5" s="404" t="s">
        <v>359</v>
      </c>
      <c r="G5" s="404" t="s">
        <v>10</v>
      </c>
      <c r="H5" s="404"/>
      <c r="I5" s="404"/>
      <c r="J5" s="404"/>
      <c r="K5" s="404"/>
      <c r="L5" s="404"/>
      <c r="M5" s="404"/>
      <c r="N5" s="404"/>
      <c r="O5" s="404"/>
      <c r="P5" s="404"/>
      <c r="Q5" s="404"/>
      <c r="R5" s="404"/>
      <c r="S5" s="404"/>
      <c r="T5" s="404"/>
      <c r="U5" s="406" t="s">
        <v>360</v>
      </c>
      <c r="V5" s="410" t="s">
        <v>15</v>
      </c>
    </row>
    <row r="6" spans="1:22" x14ac:dyDescent="0.25">
      <c r="A6" s="403"/>
      <c r="B6" s="405"/>
      <c r="C6" s="407"/>
      <c r="D6" s="408"/>
      <c r="E6" s="408"/>
      <c r="F6" s="405"/>
      <c r="G6" s="412">
        <v>2016</v>
      </c>
      <c r="H6" s="412"/>
      <c r="I6" s="413">
        <v>2017</v>
      </c>
      <c r="J6" s="413"/>
      <c r="K6" s="413">
        <v>2018</v>
      </c>
      <c r="L6" s="413"/>
      <c r="M6" s="413">
        <v>2019</v>
      </c>
      <c r="N6" s="413"/>
      <c r="O6" s="413">
        <v>2020</v>
      </c>
      <c r="P6" s="413"/>
      <c r="Q6" s="413">
        <v>2021</v>
      </c>
      <c r="R6" s="413"/>
      <c r="S6" s="412" t="s">
        <v>361</v>
      </c>
      <c r="T6" s="412"/>
      <c r="U6" s="409"/>
      <c r="V6" s="411"/>
    </row>
    <row r="7" spans="1:22" ht="29.25" customHeight="1" x14ac:dyDescent="0.25">
      <c r="A7" s="403"/>
      <c r="B7" s="405"/>
      <c r="C7" s="407"/>
      <c r="D7" s="408"/>
      <c r="E7" s="408"/>
      <c r="F7" s="405"/>
      <c r="G7" s="147" t="s">
        <v>0</v>
      </c>
      <c r="H7" s="147" t="s">
        <v>1</v>
      </c>
      <c r="I7" s="147" t="s">
        <v>0</v>
      </c>
      <c r="J7" s="148" t="s">
        <v>1</v>
      </c>
      <c r="K7" s="147" t="s">
        <v>0</v>
      </c>
      <c r="L7" s="148" t="s">
        <v>1</v>
      </c>
      <c r="M7" s="147" t="s">
        <v>0</v>
      </c>
      <c r="N7" s="148" t="s">
        <v>1</v>
      </c>
      <c r="O7" s="147" t="s">
        <v>0</v>
      </c>
      <c r="P7" s="148" t="s">
        <v>1</v>
      </c>
      <c r="Q7" s="147" t="s">
        <v>0</v>
      </c>
      <c r="R7" s="148" t="s">
        <v>1</v>
      </c>
      <c r="S7" s="147" t="s">
        <v>0</v>
      </c>
      <c r="T7" s="148" t="s">
        <v>1</v>
      </c>
      <c r="U7" s="409"/>
      <c r="V7" s="411"/>
    </row>
    <row r="8" spans="1:22" ht="15.75" thickBot="1" x14ac:dyDescent="0.3">
      <c r="A8" s="149">
        <v>1</v>
      </c>
      <c r="B8" s="150">
        <v>2</v>
      </c>
      <c r="C8" s="150">
        <v>3</v>
      </c>
      <c r="D8" s="150">
        <v>4</v>
      </c>
      <c r="E8" s="151">
        <v>5</v>
      </c>
      <c r="F8" s="152">
        <v>6</v>
      </c>
      <c r="G8" s="152">
        <v>7</v>
      </c>
      <c r="H8" s="152">
        <v>8</v>
      </c>
      <c r="I8" s="150">
        <v>9</v>
      </c>
      <c r="J8" s="150">
        <v>10</v>
      </c>
      <c r="K8" s="150">
        <v>11</v>
      </c>
      <c r="L8" s="150">
        <v>12</v>
      </c>
      <c r="M8" s="150">
        <v>13</v>
      </c>
      <c r="N8" s="150">
        <v>14</v>
      </c>
      <c r="O8" s="150">
        <v>15</v>
      </c>
      <c r="P8" s="150">
        <v>16</v>
      </c>
      <c r="Q8" s="150">
        <v>17</v>
      </c>
      <c r="R8" s="150">
        <v>18</v>
      </c>
      <c r="S8" s="150">
        <v>19</v>
      </c>
      <c r="T8" s="150">
        <v>20</v>
      </c>
      <c r="U8" s="153">
        <v>21</v>
      </c>
      <c r="V8" s="154">
        <v>22</v>
      </c>
    </row>
    <row r="9" spans="1:22" s="162" customFormat="1" ht="15.75" thickTop="1" x14ac:dyDescent="0.25">
      <c r="A9" s="415" t="s">
        <v>362</v>
      </c>
      <c r="B9" s="417" t="s">
        <v>363</v>
      </c>
      <c r="C9" s="155"/>
      <c r="D9" s="156"/>
      <c r="E9" s="157"/>
      <c r="F9" s="158"/>
      <c r="G9" s="158"/>
      <c r="H9" s="159"/>
      <c r="I9" s="158"/>
      <c r="J9" s="159"/>
      <c r="K9" s="158"/>
      <c r="L9" s="159"/>
      <c r="M9" s="158"/>
      <c r="N9" s="159"/>
      <c r="O9" s="158"/>
      <c r="P9" s="159"/>
      <c r="Q9" s="158"/>
      <c r="R9" s="159"/>
      <c r="S9" s="158"/>
      <c r="T9" s="160">
        <f>H9+J9+L9+N9+P9+R9</f>
        <v>0</v>
      </c>
      <c r="U9" s="161"/>
      <c r="V9" s="161"/>
    </row>
    <row r="10" spans="1:22" s="162" customFormat="1" ht="60" x14ac:dyDescent="0.25">
      <c r="A10" s="416"/>
      <c r="B10" s="418"/>
      <c r="C10" s="295"/>
      <c r="D10" s="163" t="s">
        <v>364</v>
      </c>
      <c r="E10" s="225" t="s">
        <v>365</v>
      </c>
      <c r="F10" s="295" t="s">
        <v>366</v>
      </c>
      <c r="G10" s="295" t="s">
        <v>366</v>
      </c>
      <c r="H10" s="165">
        <f>SUM(H11:H20)</f>
        <v>133947700</v>
      </c>
      <c r="I10" s="295" t="s">
        <v>366</v>
      </c>
      <c r="J10" s="165">
        <f>SUM(J11:J20)</f>
        <v>321351949</v>
      </c>
      <c r="K10" s="295" t="s">
        <v>366</v>
      </c>
      <c r="L10" s="165">
        <f>SUM(L11:L20)</f>
        <v>379563449</v>
      </c>
      <c r="M10" s="295" t="s">
        <v>366</v>
      </c>
      <c r="N10" s="165">
        <f>SUM(N11:N20)</f>
        <v>395655002</v>
      </c>
      <c r="O10" s="295" t="s">
        <v>366</v>
      </c>
      <c r="P10" s="165">
        <f>SUM(P11:P20)</f>
        <v>517731742</v>
      </c>
      <c r="Q10" s="295" t="s">
        <v>366</v>
      </c>
      <c r="R10" s="165">
        <f>SUM(R11:R20)</f>
        <v>567549870</v>
      </c>
      <c r="S10" s="295" t="s">
        <v>367</v>
      </c>
      <c r="T10" s="166">
        <f>H10+J10+L10+N10+P10+R10</f>
        <v>2315799712</v>
      </c>
      <c r="U10" s="296" t="s">
        <v>478</v>
      </c>
      <c r="V10" s="296" t="s">
        <v>478</v>
      </c>
    </row>
    <row r="11" spans="1:22" ht="28.5" x14ac:dyDescent="0.25">
      <c r="A11" s="416"/>
      <c r="B11" s="419"/>
      <c r="C11" s="168"/>
      <c r="D11" s="169" t="s">
        <v>368</v>
      </c>
      <c r="E11" s="169" t="s">
        <v>369</v>
      </c>
      <c r="F11" s="170" t="s">
        <v>366</v>
      </c>
      <c r="G11" s="171" t="s">
        <v>366</v>
      </c>
      <c r="H11" s="172">
        <v>900000</v>
      </c>
      <c r="I11" s="170" t="s">
        <v>366</v>
      </c>
      <c r="J11" s="172">
        <v>1350000</v>
      </c>
      <c r="K11" s="170" t="s">
        <v>366</v>
      </c>
      <c r="L11" s="172">
        <v>5350000</v>
      </c>
      <c r="M11" s="170" t="s">
        <v>366</v>
      </c>
      <c r="N11" s="172">
        <v>5400000</v>
      </c>
      <c r="O11" s="170" t="s">
        <v>366</v>
      </c>
      <c r="P11" s="172">
        <v>5400000</v>
      </c>
      <c r="Q11" s="170" t="s">
        <v>366</v>
      </c>
      <c r="R11" s="172">
        <v>5940000</v>
      </c>
      <c r="S11" s="164" t="s">
        <v>367</v>
      </c>
      <c r="T11" s="173">
        <f t="shared" ref="T11:T20" si="0">R11+P11+N11+L11+J11+H11</f>
        <v>24340000</v>
      </c>
      <c r="U11" s="174"/>
      <c r="V11" s="167"/>
    </row>
    <row r="12" spans="1:22" ht="42.75" x14ac:dyDescent="0.25">
      <c r="A12" s="175"/>
      <c r="B12" s="419"/>
      <c r="C12" s="168"/>
      <c r="D12" s="169" t="s">
        <v>370</v>
      </c>
      <c r="E12" s="169" t="s">
        <v>371</v>
      </c>
      <c r="F12" s="170" t="s">
        <v>366</v>
      </c>
      <c r="G12" s="171" t="s">
        <v>366</v>
      </c>
      <c r="H12" s="176">
        <v>22500000</v>
      </c>
      <c r="I12" s="170" t="s">
        <v>366</v>
      </c>
      <c r="J12" s="176">
        <v>32100000</v>
      </c>
      <c r="K12" s="170" t="s">
        <v>366</v>
      </c>
      <c r="L12" s="176">
        <v>35700000</v>
      </c>
      <c r="M12" s="170" t="s">
        <v>366</v>
      </c>
      <c r="N12" s="172">
        <v>34860000</v>
      </c>
      <c r="O12" s="170" t="s">
        <v>366</v>
      </c>
      <c r="P12" s="172">
        <v>39660000</v>
      </c>
      <c r="Q12" s="170" t="s">
        <v>366</v>
      </c>
      <c r="R12" s="172">
        <v>43626000</v>
      </c>
      <c r="S12" s="164" t="s">
        <v>367</v>
      </c>
      <c r="T12" s="173">
        <f t="shared" si="0"/>
        <v>208446000</v>
      </c>
      <c r="U12" s="174"/>
      <c r="V12" s="167"/>
    </row>
    <row r="13" spans="1:22" ht="28.5" x14ac:dyDescent="0.25">
      <c r="A13" s="175"/>
      <c r="B13" s="419"/>
      <c r="C13" s="168"/>
      <c r="D13" s="169" t="s">
        <v>372</v>
      </c>
      <c r="E13" s="169" t="s">
        <v>373</v>
      </c>
      <c r="F13" s="170" t="s">
        <v>366</v>
      </c>
      <c r="G13" s="171" t="s">
        <v>366</v>
      </c>
      <c r="H13" s="176">
        <v>25675000</v>
      </c>
      <c r="I13" s="170" t="s">
        <v>366</v>
      </c>
      <c r="J13" s="176">
        <v>156650000</v>
      </c>
      <c r="K13" s="170" t="s">
        <v>366</v>
      </c>
      <c r="L13" s="176">
        <v>136910000</v>
      </c>
      <c r="M13" s="170" t="s">
        <v>366</v>
      </c>
      <c r="N13" s="172">
        <v>147900000</v>
      </c>
      <c r="O13" s="170" t="s">
        <v>366</v>
      </c>
      <c r="P13" s="172">
        <v>221400000</v>
      </c>
      <c r="Q13" s="170" t="s">
        <v>366</v>
      </c>
      <c r="R13" s="172">
        <f>(P13*10/100)+P13</f>
        <v>243540000</v>
      </c>
      <c r="S13" s="164" t="s">
        <v>367</v>
      </c>
      <c r="T13" s="173">
        <f t="shared" si="0"/>
        <v>932075000</v>
      </c>
      <c r="U13" s="174"/>
      <c r="V13" s="167"/>
    </row>
    <row r="14" spans="1:22" ht="28.5" x14ac:dyDescent="0.25">
      <c r="A14" s="175"/>
      <c r="B14" s="419"/>
      <c r="C14" s="168"/>
      <c r="D14" s="169" t="s">
        <v>374</v>
      </c>
      <c r="E14" s="169" t="s">
        <v>375</v>
      </c>
      <c r="F14" s="170" t="s">
        <v>366</v>
      </c>
      <c r="G14" s="171" t="s">
        <v>366</v>
      </c>
      <c r="H14" s="176">
        <v>7757800</v>
      </c>
      <c r="I14" s="170" t="s">
        <v>366</v>
      </c>
      <c r="J14" s="176">
        <v>14906299</v>
      </c>
      <c r="K14" s="170" t="s">
        <v>366</v>
      </c>
      <c r="L14" s="176">
        <v>14906299</v>
      </c>
      <c r="M14" s="170" t="s">
        <v>366</v>
      </c>
      <c r="N14" s="172">
        <v>18924421</v>
      </c>
      <c r="O14" s="170" t="s">
        <v>366</v>
      </c>
      <c r="P14" s="172">
        <v>27758300</v>
      </c>
      <c r="Q14" s="170" t="s">
        <v>366</v>
      </c>
      <c r="R14" s="172">
        <f>(P14*10/100)+P14</f>
        <v>30534130</v>
      </c>
      <c r="S14" s="164" t="s">
        <v>367</v>
      </c>
      <c r="T14" s="173">
        <f t="shared" si="0"/>
        <v>114787249</v>
      </c>
      <c r="U14" s="174"/>
      <c r="V14" s="167"/>
    </row>
    <row r="15" spans="1:22" ht="28.5" x14ac:dyDescent="0.25">
      <c r="A15" s="175"/>
      <c r="B15" s="419"/>
      <c r="C15" s="170"/>
      <c r="D15" s="169" t="s">
        <v>376</v>
      </c>
      <c r="E15" s="177" t="s">
        <v>377</v>
      </c>
      <c r="F15" s="170" t="s">
        <v>366</v>
      </c>
      <c r="G15" s="171" t="s">
        <v>366</v>
      </c>
      <c r="H15" s="176">
        <v>5118300</v>
      </c>
      <c r="I15" s="170" t="s">
        <v>366</v>
      </c>
      <c r="J15" s="176">
        <v>23653750</v>
      </c>
      <c r="K15" s="170" t="s">
        <v>366</v>
      </c>
      <c r="L15" s="176">
        <v>27655250</v>
      </c>
      <c r="M15" s="170" t="s">
        <v>366</v>
      </c>
      <c r="N15" s="172">
        <v>43068315</v>
      </c>
      <c r="O15" s="170" t="s">
        <v>366</v>
      </c>
      <c r="P15" s="172">
        <v>52842542</v>
      </c>
      <c r="Q15" s="170" t="s">
        <v>366</v>
      </c>
      <c r="R15" s="172">
        <v>58126750</v>
      </c>
      <c r="S15" s="164" t="s">
        <v>367</v>
      </c>
      <c r="T15" s="173">
        <f t="shared" si="0"/>
        <v>210464907</v>
      </c>
      <c r="U15" s="174"/>
      <c r="V15" s="167"/>
    </row>
    <row r="16" spans="1:22" ht="42.75" x14ac:dyDescent="0.25">
      <c r="A16" s="175"/>
      <c r="B16" s="419"/>
      <c r="C16" s="170"/>
      <c r="D16" s="178" t="s">
        <v>378</v>
      </c>
      <c r="E16" s="169" t="s">
        <v>379</v>
      </c>
      <c r="F16" s="170" t="s">
        <v>366</v>
      </c>
      <c r="G16" s="171" t="s">
        <v>366</v>
      </c>
      <c r="H16" s="176">
        <v>4250000</v>
      </c>
      <c r="I16" s="170" t="s">
        <v>366</v>
      </c>
      <c r="J16" s="176">
        <v>7000000</v>
      </c>
      <c r="K16" s="170" t="s">
        <v>366</v>
      </c>
      <c r="L16" s="176">
        <v>7000000</v>
      </c>
      <c r="M16" s="170" t="s">
        <v>366</v>
      </c>
      <c r="N16" s="172">
        <v>7500000</v>
      </c>
      <c r="O16" s="170" t="s">
        <v>366</v>
      </c>
      <c r="P16" s="172">
        <v>7200000</v>
      </c>
      <c r="Q16" s="170" t="s">
        <v>366</v>
      </c>
      <c r="R16" s="172">
        <f>(P16*10/100)+P16</f>
        <v>7920000</v>
      </c>
      <c r="S16" s="164" t="s">
        <v>367</v>
      </c>
      <c r="T16" s="173">
        <f t="shared" si="0"/>
        <v>40870000</v>
      </c>
      <c r="U16" s="174"/>
      <c r="V16" s="167"/>
    </row>
    <row r="17" spans="1:22" ht="57" x14ac:dyDescent="0.25">
      <c r="A17" s="175"/>
      <c r="B17" s="419"/>
      <c r="C17" s="170"/>
      <c r="D17" s="169" t="s">
        <v>380</v>
      </c>
      <c r="E17" s="169" t="s">
        <v>381</v>
      </c>
      <c r="F17" s="170" t="s">
        <v>366</v>
      </c>
      <c r="G17" s="171" t="s">
        <v>366</v>
      </c>
      <c r="H17" s="176">
        <v>1196600</v>
      </c>
      <c r="I17" s="170" t="s">
        <v>366</v>
      </c>
      <c r="J17" s="176">
        <v>1791900</v>
      </c>
      <c r="K17" s="170" t="s">
        <v>366</v>
      </c>
      <c r="L17" s="176">
        <v>1791900</v>
      </c>
      <c r="M17" s="170" t="s">
        <v>366</v>
      </c>
      <c r="N17" s="172">
        <v>1752266</v>
      </c>
      <c r="O17" s="170" t="s">
        <v>366</v>
      </c>
      <c r="P17" s="172">
        <v>1820900</v>
      </c>
      <c r="Q17" s="170" t="s">
        <v>366</v>
      </c>
      <c r="R17" s="172">
        <f>(P17*10/100)+P17</f>
        <v>2002990</v>
      </c>
      <c r="S17" s="164" t="s">
        <v>367</v>
      </c>
      <c r="T17" s="173">
        <f t="shared" si="0"/>
        <v>10356556</v>
      </c>
      <c r="U17" s="174"/>
      <c r="V17" s="167"/>
    </row>
    <row r="18" spans="1:22" ht="42.75" x14ac:dyDescent="0.25">
      <c r="A18" s="175"/>
      <c r="B18" s="419"/>
      <c r="C18" s="170"/>
      <c r="D18" s="169" t="s">
        <v>382</v>
      </c>
      <c r="E18" s="178" t="s">
        <v>383</v>
      </c>
      <c r="F18" s="170" t="s">
        <v>366</v>
      </c>
      <c r="G18" s="171" t="s">
        <v>366</v>
      </c>
      <c r="H18" s="176">
        <v>6000000</v>
      </c>
      <c r="I18" s="170" t="s">
        <v>366</v>
      </c>
      <c r="J18" s="176">
        <v>12000000</v>
      </c>
      <c r="K18" s="170" t="s">
        <v>366</v>
      </c>
      <c r="L18" s="176">
        <v>12000000</v>
      </c>
      <c r="M18" s="170" t="s">
        <v>366</v>
      </c>
      <c r="N18" s="172">
        <v>8100000</v>
      </c>
      <c r="O18" s="170" t="s">
        <v>366</v>
      </c>
      <c r="P18" s="172">
        <v>8100000</v>
      </c>
      <c r="Q18" s="170" t="s">
        <v>366</v>
      </c>
      <c r="R18" s="172">
        <f>(P18*10/100)+P18</f>
        <v>8910000</v>
      </c>
      <c r="S18" s="164" t="s">
        <v>367</v>
      </c>
      <c r="T18" s="173">
        <f t="shared" si="0"/>
        <v>55110000</v>
      </c>
      <c r="U18" s="174"/>
      <c r="V18" s="167"/>
    </row>
    <row r="19" spans="1:22" ht="28.5" x14ac:dyDescent="0.25">
      <c r="A19" s="175"/>
      <c r="B19" s="419"/>
      <c r="C19" s="170"/>
      <c r="D19" s="169" t="s">
        <v>384</v>
      </c>
      <c r="E19" s="169" t="s">
        <v>385</v>
      </c>
      <c r="F19" s="170" t="s">
        <v>366</v>
      </c>
      <c r="G19" s="171" t="s">
        <v>366</v>
      </c>
      <c r="H19" s="176">
        <v>4200000</v>
      </c>
      <c r="I19" s="170" t="s">
        <v>366</v>
      </c>
      <c r="J19" s="176">
        <v>9900000</v>
      </c>
      <c r="K19" s="170" t="s">
        <v>366</v>
      </c>
      <c r="L19" s="176">
        <v>11250000</v>
      </c>
      <c r="M19" s="170" t="s">
        <v>366</v>
      </c>
      <c r="N19" s="172">
        <v>14000000</v>
      </c>
      <c r="O19" s="170" t="s">
        <v>366</v>
      </c>
      <c r="P19" s="172">
        <v>18550000</v>
      </c>
      <c r="Q19" s="170" t="s">
        <v>366</v>
      </c>
      <c r="R19" s="172">
        <v>18450000</v>
      </c>
      <c r="S19" s="164" t="s">
        <v>367</v>
      </c>
      <c r="T19" s="173">
        <f t="shared" si="0"/>
        <v>76350000</v>
      </c>
      <c r="U19" s="174"/>
      <c r="V19" s="167"/>
    </row>
    <row r="20" spans="1:22" ht="57" x14ac:dyDescent="0.25">
      <c r="A20" s="175"/>
      <c r="B20" s="419"/>
      <c r="C20" s="170"/>
      <c r="D20" s="169" t="s">
        <v>386</v>
      </c>
      <c r="E20" s="169" t="s">
        <v>387</v>
      </c>
      <c r="F20" s="170" t="s">
        <v>366</v>
      </c>
      <c r="G20" s="171" t="s">
        <v>366</v>
      </c>
      <c r="H20" s="176">
        <v>56350000</v>
      </c>
      <c r="I20" s="170" t="s">
        <v>366</v>
      </c>
      <c r="J20" s="176">
        <v>62000000</v>
      </c>
      <c r="K20" s="170" t="s">
        <v>366</v>
      </c>
      <c r="L20" s="176">
        <v>127000000</v>
      </c>
      <c r="M20" s="170" t="s">
        <v>366</v>
      </c>
      <c r="N20" s="172">
        <v>114150000</v>
      </c>
      <c r="O20" s="170" t="s">
        <v>366</v>
      </c>
      <c r="P20" s="172">
        <v>135000000</v>
      </c>
      <c r="Q20" s="170" t="s">
        <v>366</v>
      </c>
      <c r="R20" s="172">
        <v>148500000</v>
      </c>
      <c r="S20" s="164" t="s">
        <v>367</v>
      </c>
      <c r="T20" s="173">
        <f t="shared" si="0"/>
        <v>643000000</v>
      </c>
      <c r="U20" s="174"/>
      <c r="V20" s="167"/>
    </row>
    <row r="21" spans="1:22" x14ac:dyDescent="0.25">
      <c r="A21" s="175"/>
      <c r="B21" s="170"/>
      <c r="C21" s="170"/>
      <c r="D21" s="177"/>
      <c r="E21" s="177"/>
      <c r="F21" s="171"/>
      <c r="G21" s="171"/>
      <c r="H21" s="171"/>
      <c r="I21" s="171"/>
      <c r="J21" s="176"/>
      <c r="K21" s="171"/>
      <c r="L21" s="172"/>
      <c r="M21" s="171"/>
      <c r="N21" s="171"/>
      <c r="O21" s="171"/>
      <c r="P21" s="171"/>
      <c r="Q21" s="171"/>
      <c r="R21" s="171"/>
      <c r="S21" s="171"/>
      <c r="T21" s="171"/>
      <c r="U21" s="179"/>
      <c r="V21" s="167"/>
    </row>
    <row r="22" spans="1:22" s="162" customFormat="1" ht="60" x14ac:dyDescent="0.25">
      <c r="A22" s="175"/>
      <c r="B22" s="419" t="s">
        <v>363</v>
      </c>
      <c r="C22" s="180"/>
      <c r="D22" s="181" t="s">
        <v>388</v>
      </c>
      <c r="E22" s="181" t="s">
        <v>389</v>
      </c>
      <c r="F22" s="182">
        <v>0.9</v>
      </c>
      <c r="G22" s="182">
        <v>0.9</v>
      </c>
      <c r="H22" s="183">
        <f>SUM(H23:H28)</f>
        <v>77040000</v>
      </c>
      <c r="I22" s="182">
        <v>0.95</v>
      </c>
      <c r="J22" s="294">
        <f>SUM(J23:J28)</f>
        <v>196960000</v>
      </c>
      <c r="K22" s="182">
        <v>0.9</v>
      </c>
      <c r="L22" s="294">
        <f>SUM(L23:L28)</f>
        <v>140260000</v>
      </c>
      <c r="M22" s="182">
        <v>0.9</v>
      </c>
      <c r="N22" s="294">
        <f>SUM(N23:N28)</f>
        <v>124250000</v>
      </c>
      <c r="O22" s="182">
        <v>0.95</v>
      </c>
      <c r="P22" s="294">
        <f>SUM(P23:P28)</f>
        <v>114250000</v>
      </c>
      <c r="Q22" s="182">
        <v>0.95</v>
      </c>
      <c r="R22" s="294">
        <f>SUM(R23:R28)</f>
        <v>118450000</v>
      </c>
      <c r="S22" s="182">
        <v>1</v>
      </c>
      <c r="T22" s="184">
        <f>H22+J22+L22+N22+P22+R22</f>
        <v>771210000</v>
      </c>
      <c r="U22" s="296" t="s">
        <v>478</v>
      </c>
      <c r="V22" s="296" t="s">
        <v>348</v>
      </c>
    </row>
    <row r="23" spans="1:22" s="190" customFormat="1" ht="28.5" x14ac:dyDescent="0.2">
      <c r="A23" s="175"/>
      <c r="B23" s="419"/>
      <c r="C23" s="185"/>
      <c r="D23" s="186" t="s">
        <v>390</v>
      </c>
      <c r="E23" s="186" t="s">
        <v>391</v>
      </c>
      <c r="F23" s="187" t="s">
        <v>392</v>
      </c>
      <c r="G23" s="187" t="s">
        <v>392</v>
      </c>
      <c r="H23" s="176"/>
      <c r="I23" s="187" t="s">
        <v>470</v>
      </c>
      <c r="J23" s="176">
        <v>18000000</v>
      </c>
      <c r="K23" s="187" t="s">
        <v>392</v>
      </c>
      <c r="L23" s="176"/>
      <c r="M23" s="187" t="s">
        <v>392</v>
      </c>
      <c r="N23" s="172"/>
      <c r="O23" s="187" t="s">
        <v>392</v>
      </c>
      <c r="P23" s="172"/>
      <c r="Q23" s="187" t="s">
        <v>392</v>
      </c>
      <c r="R23" s="172"/>
      <c r="S23" s="188" t="s">
        <v>470</v>
      </c>
      <c r="T23" s="173">
        <f t="shared" ref="T23:T28" si="1">R23+P23+N23+L23+J23+H23</f>
        <v>18000000</v>
      </c>
      <c r="U23" s="189"/>
      <c r="V23" s="167"/>
    </row>
    <row r="24" spans="1:22" ht="28.5" x14ac:dyDescent="0.25">
      <c r="A24" s="175"/>
      <c r="B24" s="419"/>
      <c r="C24" s="168"/>
      <c r="D24" s="169" t="s">
        <v>393</v>
      </c>
      <c r="E24" s="169" t="s">
        <v>394</v>
      </c>
      <c r="F24" s="187" t="s">
        <v>392</v>
      </c>
      <c r="G24" s="187" t="s">
        <v>392</v>
      </c>
      <c r="H24" s="176"/>
      <c r="I24" s="187" t="s">
        <v>392</v>
      </c>
      <c r="J24" s="176"/>
      <c r="K24" s="187" t="s">
        <v>392</v>
      </c>
      <c r="L24" s="176"/>
      <c r="M24" s="187" t="s">
        <v>392</v>
      </c>
      <c r="N24" s="172"/>
      <c r="O24" s="187" t="s">
        <v>392</v>
      </c>
      <c r="P24" s="172"/>
      <c r="Q24" s="187" t="s">
        <v>392</v>
      </c>
      <c r="R24" s="172"/>
      <c r="S24" s="188" t="s">
        <v>392</v>
      </c>
      <c r="T24" s="173">
        <f t="shared" si="1"/>
        <v>0</v>
      </c>
      <c r="U24" s="174"/>
      <c r="V24" s="167"/>
    </row>
    <row r="25" spans="1:22" ht="28.5" x14ac:dyDescent="0.25">
      <c r="A25" s="175"/>
      <c r="B25" s="419"/>
      <c r="C25" s="168"/>
      <c r="D25" s="169" t="s">
        <v>395</v>
      </c>
      <c r="E25" s="169" t="s">
        <v>396</v>
      </c>
      <c r="F25" s="187" t="s">
        <v>392</v>
      </c>
      <c r="G25" s="187" t="s">
        <v>392</v>
      </c>
      <c r="H25" s="176"/>
      <c r="I25" s="187" t="s">
        <v>470</v>
      </c>
      <c r="J25" s="176">
        <v>3600000</v>
      </c>
      <c r="K25" s="187" t="s">
        <v>471</v>
      </c>
      <c r="L25" s="176">
        <v>40500000</v>
      </c>
      <c r="M25" s="187" t="s">
        <v>392</v>
      </c>
      <c r="N25" s="172"/>
      <c r="O25" s="187" t="s">
        <v>392</v>
      </c>
      <c r="P25" s="172"/>
      <c r="Q25" s="187" t="s">
        <v>392</v>
      </c>
      <c r="R25" s="172"/>
      <c r="S25" s="188" t="s">
        <v>471</v>
      </c>
      <c r="T25" s="173">
        <f t="shared" si="1"/>
        <v>44100000</v>
      </c>
      <c r="U25" s="174"/>
      <c r="V25" s="167"/>
    </row>
    <row r="26" spans="1:22" ht="28.5" x14ac:dyDescent="0.25">
      <c r="A26" s="175"/>
      <c r="B26" s="419"/>
      <c r="C26" s="170"/>
      <c r="D26" s="169" t="s">
        <v>397</v>
      </c>
      <c r="E26" s="169" t="s">
        <v>398</v>
      </c>
      <c r="F26" s="187" t="s">
        <v>392</v>
      </c>
      <c r="G26" s="187" t="s">
        <v>470</v>
      </c>
      <c r="H26" s="176">
        <v>11000000</v>
      </c>
      <c r="I26" s="187" t="s">
        <v>470</v>
      </c>
      <c r="J26" s="176">
        <v>22000000</v>
      </c>
      <c r="K26" s="187" t="s">
        <v>470</v>
      </c>
      <c r="L26" s="176">
        <v>22000000</v>
      </c>
      <c r="M26" s="187" t="s">
        <v>480</v>
      </c>
      <c r="N26" s="172">
        <v>26600000</v>
      </c>
      <c r="O26" s="187" t="s">
        <v>480</v>
      </c>
      <c r="P26" s="172">
        <v>36400000</v>
      </c>
      <c r="Q26" s="187" t="s">
        <v>470</v>
      </c>
      <c r="R26" s="172">
        <v>40040000</v>
      </c>
      <c r="S26" s="188">
        <v>1</v>
      </c>
      <c r="T26" s="173">
        <f t="shared" si="1"/>
        <v>158040000</v>
      </c>
      <c r="U26" s="174"/>
      <c r="V26" s="167"/>
    </row>
    <row r="27" spans="1:22" ht="71.25" x14ac:dyDescent="0.25">
      <c r="A27" s="175"/>
      <c r="B27" s="419"/>
      <c r="C27" s="170"/>
      <c r="D27" s="169" t="s">
        <v>399</v>
      </c>
      <c r="E27" s="169" t="s">
        <v>400</v>
      </c>
      <c r="F27" s="187" t="s">
        <v>392</v>
      </c>
      <c r="G27" s="301" t="s">
        <v>482</v>
      </c>
      <c r="H27" s="176">
        <v>62040000</v>
      </c>
      <c r="I27" s="301" t="s">
        <v>482</v>
      </c>
      <c r="J27" s="176">
        <v>147960000</v>
      </c>
      <c r="K27" s="301" t="s">
        <v>481</v>
      </c>
      <c r="L27" s="176">
        <v>72360000</v>
      </c>
      <c r="M27" s="301" t="s">
        <v>481</v>
      </c>
      <c r="N27" s="172">
        <v>72250000</v>
      </c>
      <c r="O27" s="301" t="s">
        <v>481</v>
      </c>
      <c r="P27" s="172">
        <v>72250000</v>
      </c>
      <c r="Q27" s="301" t="s">
        <v>481</v>
      </c>
      <c r="R27" s="172">
        <v>72250000</v>
      </c>
      <c r="S27" s="188" t="s">
        <v>392</v>
      </c>
      <c r="T27" s="173"/>
      <c r="U27" s="174"/>
      <c r="V27" s="167"/>
    </row>
    <row r="28" spans="1:22" ht="85.5" x14ac:dyDescent="0.25">
      <c r="A28" s="175"/>
      <c r="B28" s="419"/>
      <c r="C28" s="170"/>
      <c r="D28" s="169" t="s">
        <v>401</v>
      </c>
      <c r="E28" s="169" t="s">
        <v>402</v>
      </c>
      <c r="F28" s="187" t="s">
        <v>392</v>
      </c>
      <c r="G28" s="301" t="s">
        <v>483</v>
      </c>
      <c r="H28" s="176">
        <v>4000000</v>
      </c>
      <c r="I28" s="301" t="s">
        <v>483</v>
      </c>
      <c r="J28" s="176">
        <v>5400000</v>
      </c>
      <c r="K28" s="301" t="s">
        <v>483</v>
      </c>
      <c r="L28" s="176">
        <v>5400000</v>
      </c>
      <c r="M28" s="301" t="s">
        <v>483</v>
      </c>
      <c r="N28" s="172">
        <v>25400000</v>
      </c>
      <c r="O28" s="301" t="s">
        <v>484</v>
      </c>
      <c r="P28" s="172">
        <v>5600000</v>
      </c>
      <c r="Q28" s="187">
        <v>1</v>
      </c>
      <c r="R28" s="172">
        <v>6160000</v>
      </c>
      <c r="S28" s="188" t="s">
        <v>392</v>
      </c>
      <c r="T28" s="173">
        <f t="shared" si="1"/>
        <v>51960000</v>
      </c>
      <c r="U28" s="174"/>
      <c r="V28" s="167"/>
    </row>
    <row r="29" spans="1:22" x14ac:dyDescent="0.25">
      <c r="A29" s="175"/>
      <c r="B29" s="191"/>
      <c r="C29" s="191"/>
      <c r="D29" s="192"/>
      <c r="E29" s="192"/>
      <c r="F29" s="193"/>
      <c r="G29" s="193"/>
      <c r="H29" s="194"/>
      <c r="I29" s="193"/>
      <c r="J29" s="194"/>
      <c r="K29" s="193"/>
      <c r="L29" s="195"/>
      <c r="M29" s="193"/>
      <c r="N29" s="193"/>
      <c r="O29" s="193"/>
      <c r="P29" s="193"/>
      <c r="Q29" s="193"/>
      <c r="R29" s="193"/>
      <c r="S29" s="193"/>
      <c r="T29" s="196"/>
      <c r="U29" s="197"/>
      <c r="V29" s="167"/>
    </row>
    <row r="30" spans="1:22" s="162" customFormat="1" ht="60" x14ac:dyDescent="0.25">
      <c r="A30" s="175"/>
      <c r="B30" s="418" t="s">
        <v>363</v>
      </c>
      <c r="C30" s="423"/>
      <c r="D30" s="163" t="s">
        <v>403</v>
      </c>
      <c r="E30" s="198" t="s">
        <v>404</v>
      </c>
      <c r="F30" s="199">
        <v>0.7</v>
      </c>
      <c r="G30" s="199">
        <v>0.75</v>
      </c>
      <c r="H30" s="165">
        <f>SUM(H31)</f>
        <v>11450000</v>
      </c>
      <c r="I30" s="199">
        <v>0.9</v>
      </c>
      <c r="J30" s="165">
        <f>SUM(J31)</f>
        <v>14300000</v>
      </c>
      <c r="K30" s="199">
        <v>0.85</v>
      </c>
      <c r="L30" s="165">
        <f>SUM(L31)</f>
        <v>14300000</v>
      </c>
      <c r="M30" s="199">
        <v>0.9</v>
      </c>
      <c r="N30" s="165">
        <f>SUM(N31)</f>
        <v>14675000</v>
      </c>
      <c r="O30" s="199">
        <v>0.95</v>
      </c>
      <c r="P30" s="165">
        <f>SUM(P31)</f>
        <v>15425000</v>
      </c>
      <c r="Q30" s="199">
        <v>1</v>
      </c>
      <c r="R30" s="165">
        <f>SUM(R31)</f>
        <v>16967500</v>
      </c>
      <c r="S30" s="199">
        <v>1</v>
      </c>
      <c r="T30" s="166">
        <f>H30+J30+L30+N30+P30+R30</f>
        <v>87117500</v>
      </c>
      <c r="U30" s="296" t="s">
        <v>478</v>
      </c>
      <c r="V30" s="296" t="s">
        <v>478</v>
      </c>
    </row>
    <row r="31" spans="1:22" ht="117.75" customHeight="1" thickBot="1" x14ac:dyDescent="0.3">
      <c r="A31" s="200"/>
      <c r="B31" s="422"/>
      <c r="C31" s="424"/>
      <c r="D31" s="201" t="s">
        <v>405</v>
      </c>
      <c r="E31" s="202" t="s">
        <v>406</v>
      </c>
      <c r="F31" s="203" t="s">
        <v>407</v>
      </c>
      <c r="G31" s="203" t="s">
        <v>472</v>
      </c>
      <c r="H31" s="204">
        <v>11450000</v>
      </c>
      <c r="I31" s="205" t="s">
        <v>473</v>
      </c>
      <c r="J31" s="204">
        <v>14300000</v>
      </c>
      <c r="K31" s="203" t="s">
        <v>473</v>
      </c>
      <c r="L31" s="204">
        <v>14300000</v>
      </c>
      <c r="M31" s="203" t="s">
        <v>485</v>
      </c>
      <c r="N31" s="206">
        <v>14675000</v>
      </c>
      <c r="O31" s="203" t="s">
        <v>485</v>
      </c>
      <c r="P31" s="206">
        <v>15425000</v>
      </c>
      <c r="Q31" s="203" t="s">
        <v>485</v>
      </c>
      <c r="R31" s="206">
        <v>16967500</v>
      </c>
      <c r="S31" s="207" t="s">
        <v>407</v>
      </c>
      <c r="T31" s="208">
        <f>R31+P31+N31+L31+J31+H31</f>
        <v>87117500</v>
      </c>
      <c r="U31" s="209"/>
      <c r="V31" s="440"/>
    </row>
    <row r="32" spans="1:22" x14ac:dyDescent="0.25">
      <c r="A32" s="175"/>
      <c r="B32" s="164"/>
      <c r="C32" s="164"/>
      <c r="D32" s="210"/>
      <c r="E32" s="210"/>
      <c r="F32" s="211"/>
      <c r="G32" s="211"/>
      <c r="H32" s="212"/>
      <c r="I32" s="211"/>
      <c r="J32" s="212"/>
      <c r="K32" s="211"/>
      <c r="L32" s="213"/>
      <c r="M32" s="211"/>
      <c r="N32" s="211"/>
      <c r="O32" s="211"/>
      <c r="P32" s="211"/>
      <c r="Q32" s="211"/>
      <c r="R32" s="211"/>
      <c r="S32" s="211"/>
      <c r="T32" s="211"/>
      <c r="U32" s="214"/>
      <c r="V32" s="439"/>
    </row>
    <row r="33" spans="1:22" ht="108.75" customHeight="1" x14ac:dyDescent="0.25">
      <c r="A33" s="175"/>
      <c r="B33" s="215" t="s">
        <v>363</v>
      </c>
      <c r="C33" s="426"/>
      <c r="D33" s="432" t="s">
        <v>408</v>
      </c>
      <c r="E33" s="432" t="s">
        <v>409</v>
      </c>
      <c r="F33" s="420" t="s">
        <v>118</v>
      </c>
      <c r="G33" s="420"/>
      <c r="H33" s="425">
        <f>SUM(H35)</f>
        <v>0</v>
      </c>
      <c r="I33" s="420"/>
      <c r="J33" s="425">
        <f>SUM(J35)</f>
        <v>0</v>
      </c>
      <c r="K33" s="420"/>
      <c r="L33" s="425">
        <f>SUM(L35)</f>
        <v>0</v>
      </c>
      <c r="M33" s="420"/>
      <c r="N33" s="425">
        <f>SUM(N35)</f>
        <v>0</v>
      </c>
      <c r="O33" s="420"/>
      <c r="P33" s="425">
        <f>SUM(P35)</f>
        <v>0</v>
      </c>
      <c r="Q33" s="420"/>
      <c r="R33" s="425">
        <f>SUM(R35)</f>
        <v>15000000</v>
      </c>
      <c r="S33" s="420"/>
      <c r="T33" s="414">
        <f>R33+P33+N33+L33+J33+H33</f>
        <v>15000000</v>
      </c>
      <c r="U33" s="296" t="s">
        <v>478</v>
      </c>
      <c r="V33" s="296" t="s">
        <v>478</v>
      </c>
    </row>
    <row r="34" spans="1:22" x14ac:dyDescent="0.25">
      <c r="A34" s="175"/>
      <c r="B34" s="216"/>
      <c r="C34" s="426"/>
      <c r="D34" s="433"/>
      <c r="E34" s="432"/>
      <c r="F34" s="421"/>
      <c r="G34" s="421"/>
      <c r="H34" s="425"/>
      <c r="I34" s="421"/>
      <c r="J34" s="425"/>
      <c r="K34" s="421"/>
      <c r="L34" s="425"/>
      <c r="M34" s="421"/>
      <c r="N34" s="425"/>
      <c r="O34" s="421"/>
      <c r="P34" s="425"/>
      <c r="Q34" s="421"/>
      <c r="R34" s="425"/>
      <c r="S34" s="421"/>
      <c r="T34" s="414"/>
      <c r="U34" s="296"/>
      <c r="V34" s="167"/>
    </row>
    <row r="35" spans="1:22" ht="42.75" x14ac:dyDescent="0.25">
      <c r="A35" s="175"/>
      <c r="B35" s="216"/>
      <c r="C35" s="217"/>
      <c r="D35" s="218" t="s">
        <v>410</v>
      </c>
      <c r="E35" s="218" t="s">
        <v>411</v>
      </c>
      <c r="F35" s="191" t="s">
        <v>412</v>
      </c>
      <c r="G35" s="191" t="s">
        <v>412</v>
      </c>
      <c r="H35" s="194"/>
      <c r="I35" s="191" t="s">
        <v>412</v>
      </c>
      <c r="J35" s="194"/>
      <c r="K35" s="191" t="s">
        <v>412</v>
      </c>
      <c r="L35" s="194"/>
      <c r="M35" s="191" t="s">
        <v>412</v>
      </c>
      <c r="N35" s="195"/>
      <c r="O35" s="191" t="s">
        <v>412</v>
      </c>
      <c r="P35" s="195">
        <f>N35*5%+N35</f>
        <v>0</v>
      </c>
      <c r="Q35" s="438" t="s">
        <v>547</v>
      </c>
      <c r="R35" s="195">
        <v>15000000</v>
      </c>
      <c r="S35" s="191" t="s">
        <v>547</v>
      </c>
      <c r="T35" s="196">
        <f>R35+P35+N35+L35+J35+H35</f>
        <v>15000000</v>
      </c>
      <c r="U35" s="197"/>
      <c r="V35" s="167"/>
    </row>
    <row r="36" spans="1:22" x14ac:dyDescent="0.25">
      <c r="A36" s="219"/>
      <c r="B36" s="163"/>
      <c r="C36" s="170"/>
      <c r="D36" s="177"/>
      <c r="E36" s="177"/>
      <c r="F36" s="171"/>
      <c r="G36" s="171"/>
      <c r="H36" s="176"/>
      <c r="I36" s="171"/>
      <c r="J36" s="176"/>
      <c r="K36" s="171"/>
      <c r="L36" s="172"/>
      <c r="M36" s="171"/>
      <c r="N36" s="171"/>
      <c r="O36" s="171"/>
      <c r="P36" s="171"/>
      <c r="Q36" s="171"/>
      <c r="R36" s="171"/>
      <c r="S36" s="171"/>
      <c r="T36" s="171"/>
      <c r="U36" s="179"/>
      <c r="V36" s="167"/>
    </row>
    <row r="37" spans="1:22" s="162" customFormat="1" ht="60" x14ac:dyDescent="0.25">
      <c r="A37" s="427" t="s">
        <v>413</v>
      </c>
      <c r="B37" s="419" t="s">
        <v>414</v>
      </c>
      <c r="C37" s="180"/>
      <c r="D37" s="215" t="s">
        <v>415</v>
      </c>
      <c r="E37" s="220" t="s">
        <v>416</v>
      </c>
      <c r="F37" s="221"/>
      <c r="G37" s="223">
        <v>1</v>
      </c>
      <c r="H37" s="222">
        <f>SUM(H38)</f>
        <v>10000000</v>
      </c>
      <c r="I37" s="223">
        <v>1</v>
      </c>
      <c r="J37" s="222">
        <f>SUM(J38)</f>
        <v>19000000</v>
      </c>
      <c r="K37" s="223">
        <v>1</v>
      </c>
      <c r="L37" s="222">
        <f>SUM(L38)</f>
        <v>27000000</v>
      </c>
      <c r="M37" s="223">
        <v>1</v>
      </c>
      <c r="N37" s="222">
        <f>SUM(N38)</f>
        <v>20000000</v>
      </c>
      <c r="O37" s="223">
        <v>1</v>
      </c>
      <c r="P37" s="222">
        <f>SUM(P38)</f>
        <v>10000000</v>
      </c>
      <c r="Q37" s="223">
        <v>1</v>
      </c>
      <c r="R37" s="222">
        <f>SUM(R38)</f>
        <v>10500000</v>
      </c>
      <c r="S37" s="223"/>
      <c r="T37" s="184">
        <f>H37+J37+L37+N37+P37+R37</f>
        <v>96500000</v>
      </c>
      <c r="U37" s="296" t="s">
        <v>478</v>
      </c>
      <c r="V37" s="296" t="s">
        <v>478</v>
      </c>
    </row>
    <row r="38" spans="1:22" s="162" customFormat="1" ht="28.5" x14ac:dyDescent="0.25">
      <c r="A38" s="428"/>
      <c r="B38" s="419"/>
      <c r="C38" s="180"/>
      <c r="D38" s="169" t="s">
        <v>417</v>
      </c>
      <c r="E38" s="178" t="s">
        <v>418</v>
      </c>
      <c r="F38" s="171" t="s">
        <v>419</v>
      </c>
      <c r="G38" s="171" t="s">
        <v>474</v>
      </c>
      <c r="H38" s="176">
        <v>10000000</v>
      </c>
      <c r="I38" s="171" t="s">
        <v>475</v>
      </c>
      <c r="J38" s="176">
        <v>19000000</v>
      </c>
      <c r="K38" s="171" t="s">
        <v>475</v>
      </c>
      <c r="L38" s="176">
        <v>27000000</v>
      </c>
      <c r="M38" s="171" t="s">
        <v>475</v>
      </c>
      <c r="N38" s="172">
        <v>20000000</v>
      </c>
      <c r="O38" s="170" t="s">
        <v>476</v>
      </c>
      <c r="P38" s="172">
        <v>10000000</v>
      </c>
      <c r="Q38" s="170" t="s">
        <v>476</v>
      </c>
      <c r="R38" s="172">
        <f>P38*5%+P38</f>
        <v>10500000</v>
      </c>
      <c r="S38" s="172" t="s">
        <v>419</v>
      </c>
      <c r="T38" s="173">
        <f>R38+P38+N38+L38+J38+H38</f>
        <v>96500000</v>
      </c>
      <c r="U38" s="179"/>
      <c r="V38" s="167"/>
    </row>
    <row r="39" spans="1:22" x14ac:dyDescent="0.25">
      <c r="A39" s="224"/>
      <c r="B39" s="170"/>
      <c r="C39" s="170"/>
      <c r="D39" s="177"/>
      <c r="E39" s="177"/>
      <c r="F39" s="171"/>
      <c r="G39" s="171"/>
      <c r="H39" s="176"/>
      <c r="I39" s="171"/>
      <c r="J39" s="176"/>
      <c r="K39" s="171"/>
      <c r="L39" s="172"/>
      <c r="M39" s="171"/>
      <c r="N39" s="171"/>
      <c r="O39" s="171"/>
      <c r="P39" s="171"/>
      <c r="Q39" s="171"/>
      <c r="R39" s="171"/>
      <c r="S39" s="171"/>
      <c r="T39" s="171"/>
      <c r="U39" s="179"/>
      <c r="V39" s="167"/>
    </row>
    <row r="40" spans="1:22" ht="60" x14ac:dyDescent="0.25">
      <c r="A40" s="225" t="s">
        <v>420</v>
      </c>
      <c r="B40" s="429" t="s">
        <v>421</v>
      </c>
      <c r="C40" s="170"/>
      <c r="D40" s="226" t="s">
        <v>422</v>
      </c>
      <c r="E40" s="227"/>
      <c r="F40" s="223" t="s">
        <v>423</v>
      </c>
      <c r="G40" s="223" t="s">
        <v>423</v>
      </c>
      <c r="H40" s="228"/>
      <c r="I40" s="223" t="s">
        <v>423</v>
      </c>
      <c r="J40" s="228"/>
      <c r="K40" s="223" t="s">
        <v>423</v>
      </c>
      <c r="L40" s="228"/>
      <c r="M40" s="223" t="s">
        <v>423</v>
      </c>
      <c r="N40" s="228"/>
      <c r="O40" s="223" t="s">
        <v>423</v>
      </c>
      <c r="P40" s="228"/>
      <c r="Q40" s="223"/>
      <c r="R40" s="228"/>
      <c r="S40" s="182"/>
      <c r="T40" s="228" t="s">
        <v>118</v>
      </c>
      <c r="U40" s="296" t="s">
        <v>478</v>
      </c>
      <c r="V40" s="296" t="s">
        <v>478</v>
      </c>
    </row>
    <row r="41" spans="1:22" s="162" customFormat="1" ht="75" x14ac:dyDescent="0.25">
      <c r="A41" s="175"/>
      <c r="B41" s="430"/>
      <c r="C41" s="170"/>
      <c r="D41" s="229" t="s">
        <v>424</v>
      </c>
      <c r="E41" s="225" t="s">
        <v>425</v>
      </c>
      <c r="F41" s="223" t="s">
        <v>426</v>
      </c>
      <c r="G41" s="297" t="s">
        <v>427</v>
      </c>
      <c r="H41" s="298">
        <f>SUM(H42:H43)</f>
        <v>0</v>
      </c>
      <c r="I41" s="297" t="s">
        <v>427</v>
      </c>
      <c r="J41" s="298">
        <f>SUM(J42:J43)</f>
        <v>0</v>
      </c>
      <c r="K41" s="297" t="s">
        <v>427</v>
      </c>
      <c r="L41" s="298">
        <f>SUM(L42:L43)</f>
        <v>0</v>
      </c>
      <c r="M41" s="223" t="s">
        <v>427</v>
      </c>
      <c r="N41" s="298">
        <f>SUM(N42:N43)</f>
        <v>0</v>
      </c>
      <c r="O41" s="223" t="s">
        <v>427</v>
      </c>
      <c r="P41" s="298">
        <f>SUM(P42:P43)</f>
        <v>1147138000</v>
      </c>
      <c r="Q41" s="300" t="s">
        <v>427</v>
      </c>
      <c r="R41" s="298">
        <f>SUM(R42:R43)</f>
        <v>1147138000</v>
      </c>
      <c r="S41" s="223" t="s">
        <v>427</v>
      </c>
      <c r="T41" s="184">
        <f>H41+J41+L41+N41+P41+R41</f>
        <v>2294276000</v>
      </c>
      <c r="U41" s="296" t="s">
        <v>478</v>
      </c>
      <c r="V41" s="296" t="s">
        <v>478</v>
      </c>
    </row>
    <row r="42" spans="1:22" s="162" customFormat="1" ht="57" x14ac:dyDescent="0.25">
      <c r="A42" s="175"/>
      <c r="B42" s="231"/>
      <c r="C42" s="170"/>
      <c r="D42" s="232" t="s">
        <v>428</v>
      </c>
      <c r="E42" s="233" t="s">
        <v>429</v>
      </c>
      <c r="F42" s="234" t="s">
        <v>430</v>
      </c>
      <c r="G42" s="234" t="s">
        <v>430</v>
      </c>
      <c r="H42" s="299">
        <v>0</v>
      </c>
      <c r="I42" s="234" t="s">
        <v>430</v>
      </c>
      <c r="J42" s="299">
        <v>0</v>
      </c>
      <c r="K42" s="234" t="s">
        <v>430</v>
      </c>
      <c r="L42" s="299">
        <v>0</v>
      </c>
      <c r="M42" s="234" t="s">
        <v>430</v>
      </c>
      <c r="N42" s="299">
        <v>0</v>
      </c>
      <c r="O42" s="234" t="s">
        <v>430</v>
      </c>
      <c r="P42" s="176">
        <v>0</v>
      </c>
      <c r="Q42" s="234" t="s">
        <v>430</v>
      </c>
      <c r="R42" s="176">
        <v>0</v>
      </c>
      <c r="S42" s="234" t="s">
        <v>430</v>
      </c>
      <c r="T42" s="184">
        <f>H42+J42+L42+N42+P42+R42</f>
        <v>0</v>
      </c>
      <c r="U42" s="235"/>
      <c r="V42" s="167"/>
    </row>
    <row r="43" spans="1:22" s="162" customFormat="1" ht="114" x14ac:dyDescent="0.25">
      <c r="A43" s="175"/>
      <c r="B43" s="231"/>
      <c r="C43" s="170"/>
      <c r="D43" s="232" t="s">
        <v>431</v>
      </c>
      <c r="E43" s="233" t="s">
        <v>432</v>
      </c>
      <c r="F43" s="234" t="s">
        <v>430</v>
      </c>
      <c r="G43" s="234" t="s">
        <v>430</v>
      </c>
      <c r="H43" s="299">
        <v>0</v>
      </c>
      <c r="I43" s="234" t="s">
        <v>430</v>
      </c>
      <c r="J43" s="299">
        <v>0</v>
      </c>
      <c r="K43" s="234" t="s">
        <v>430</v>
      </c>
      <c r="L43" s="299">
        <v>0</v>
      </c>
      <c r="M43" s="234" t="s">
        <v>430</v>
      </c>
      <c r="N43" s="299">
        <v>0</v>
      </c>
      <c r="O43" s="302" t="s">
        <v>486</v>
      </c>
      <c r="P43" s="176">
        <v>1147138000</v>
      </c>
      <c r="Q43" s="302" t="s">
        <v>487</v>
      </c>
      <c r="R43" s="176">
        <v>1147138000</v>
      </c>
      <c r="S43" s="234" t="s">
        <v>430</v>
      </c>
      <c r="T43" s="184">
        <f>H43+J43+L43+N43+P43+R43</f>
        <v>2294276000</v>
      </c>
      <c r="U43" s="235"/>
      <c r="V43" s="167"/>
    </row>
    <row r="44" spans="1:22" s="162" customFormat="1" ht="30" x14ac:dyDescent="0.25">
      <c r="A44" s="175"/>
      <c r="B44" s="226"/>
      <c r="C44" s="170"/>
      <c r="D44" s="232"/>
      <c r="E44" s="236" t="s">
        <v>433</v>
      </c>
      <c r="F44" s="234"/>
      <c r="G44" s="234"/>
      <c r="H44" s="234"/>
      <c r="I44" s="234"/>
      <c r="J44" s="234"/>
      <c r="K44" s="234"/>
      <c r="L44" s="234"/>
      <c r="M44" s="234"/>
      <c r="N44" s="234"/>
      <c r="O44" s="234"/>
      <c r="P44" s="176"/>
      <c r="Q44" s="234"/>
      <c r="R44" s="176"/>
      <c r="S44" s="234"/>
      <c r="T44" s="184"/>
      <c r="U44" s="235"/>
      <c r="V44" s="167"/>
    </row>
    <row r="45" spans="1:22" s="162" customFormat="1" ht="105" x14ac:dyDescent="0.25">
      <c r="A45" s="175" t="s">
        <v>540</v>
      </c>
      <c r="B45" s="231" t="s">
        <v>539</v>
      </c>
      <c r="C45" s="319"/>
      <c r="D45" s="341" t="s">
        <v>522</v>
      </c>
      <c r="E45" s="342" t="s">
        <v>524</v>
      </c>
      <c r="F45" s="343" t="s">
        <v>423</v>
      </c>
      <c r="G45" s="343">
        <v>0</v>
      </c>
      <c r="H45" s="344">
        <f>SUM(H46)</f>
        <v>0</v>
      </c>
      <c r="I45" s="343">
        <v>0</v>
      </c>
      <c r="J45" s="344">
        <f>SUM(J46)</f>
        <v>0</v>
      </c>
      <c r="K45" s="343">
        <v>0</v>
      </c>
      <c r="L45" s="344">
        <f>SUM(L46)</f>
        <v>0</v>
      </c>
      <c r="M45" s="343">
        <v>0</v>
      </c>
      <c r="N45" s="344">
        <f>SUM(N46)</f>
        <v>0</v>
      </c>
      <c r="O45" s="343">
        <v>0</v>
      </c>
      <c r="P45" s="344">
        <f>SUM(P46)</f>
        <v>0</v>
      </c>
      <c r="Q45" s="343">
        <v>1</v>
      </c>
      <c r="R45" s="344">
        <f>SUM(R46)</f>
        <v>20000000</v>
      </c>
      <c r="S45" s="343" t="s">
        <v>423</v>
      </c>
      <c r="T45" s="345">
        <f>H45+J45+L45+N45+P45+R45</f>
        <v>20000000</v>
      </c>
      <c r="U45" s="346" t="s">
        <v>478</v>
      </c>
      <c r="V45" s="346" t="s">
        <v>478</v>
      </c>
    </row>
    <row r="46" spans="1:22" s="162" customFormat="1" ht="42.75" x14ac:dyDescent="0.25">
      <c r="A46" s="175"/>
      <c r="B46" s="216"/>
      <c r="C46" s="319"/>
      <c r="D46" s="347" t="s">
        <v>523</v>
      </c>
      <c r="E46" s="348" t="s">
        <v>524</v>
      </c>
      <c r="F46" s="349" t="s">
        <v>423</v>
      </c>
      <c r="G46" s="349"/>
      <c r="H46" s="350">
        <v>0</v>
      </c>
      <c r="I46" s="349"/>
      <c r="J46" s="350">
        <v>0</v>
      </c>
      <c r="K46" s="349"/>
      <c r="L46" s="350">
        <v>0</v>
      </c>
      <c r="M46" s="349"/>
      <c r="N46" s="350">
        <v>0</v>
      </c>
      <c r="O46" s="349" t="s">
        <v>423</v>
      </c>
      <c r="P46" s="350">
        <v>0</v>
      </c>
      <c r="Q46" s="349">
        <v>1</v>
      </c>
      <c r="R46" s="350">
        <v>20000000</v>
      </c>
      <c r="S46" s="349"/>
      <c r="T46" s="345">
        <f>H46+J46+L46+N46+P46+R46</f>
        <v>20000000</v>
      </c>
      <c r="U46" s="351"/>
      <c r="V46" s="352"/>
    </row>
    <row r="47" spans="1:22" s="162" customFormat="1" ht="90" x14ac:dyDescent="0.25">
      <c r="A47" s="175"/>
      <c r="B47" s="231"/>
      <c r="C47" s="170"/>
      <c r="D47" s="163" t="s">
        <v>434</v>
      </c>
      <c r="E47" s="181" t="s">
        <v>435</v>
      </c>
      <c r="F47" s="182" t="s">
        <v>423</v>
      </c>
      <c r="G47" s="182">
        <v>1</v>
      </c>
      <c r="H47" s="183">
        <f>SUM(H48)</f>
        <v>87600000</v>
      </c>
      <c r="I47" s="182">
        <v>1</v>
      </c>
      <c r="J47" s="294">
        <f>SUM(J48)</f>
        <v>100560000</v>
      </c>
      <c r="K47" s="182">
        <v>1</v>
      </c>
      <c r="L47" s="294">
        <f>SUM(L48)</f>
        <v>127538500</v>
      </c>
      <c r="M47" s="182">
        <v>0.8</v>
      </c>
      <c r="N47" s="294">
        <f>SUM(N48)</f>
        <v>72192250</v>
      </c>
      <c r="O47" s="182">
        <v>0.9</v>
      </c>
      <c r="P47" s="294">
        <f>SUM(P48)</f>
        <v>26694000</v>
      </c>
      <c r="Q47" s="182">
        <v>0</v>
      </c>
      <c r="R47" s="294">
        <f>SUM(R48)</f>
        <v>0</v>
      </c>
      <c r="S47" s="182" t="s">
        <v>423</v>
      </c>
      <c r="T47" s="184">
        <f>H47+J47+L47+N47+P47+R47</f>
        <v>414584750</v>
      </c>
      <c r="U47" s="296" t="s">
        <v>478</v>
      </c>
      <c r="V47" s="296" t="s">
        <v>478</v>
      </c>
    </row>
    <row r="48" spans="1:22" s="162" customFormat="1" ht="42.75" x14ac:dyDescent="0.25">
      <c r="A48" s="175"/>
      <c r="B48" s="216"/>
      <c r="C48" s="170"/>
      <c r="D48" s="178" t="s">
        <v>436</v>
      </c>
      <c r="E48" s="169" t="s">
        <v>437</v>
      </c>
      <c r="F48" s="187" t="s">
        <v>438</v>
      </c>
      <c r="G48" s="187" t="s">
        <v>488</v>
      </c>
      <c r="H48" s="176">
        <v>87600000</v>
      </c>
      <c r="I48" s="187" t="s">
        <v>488</v>
      </c>
      <c r="J48" s="176">
        <v>100560000</v>
      </c>
      <c r="K48" s="187" t="s">
        <v>488</v>
      </c>
      <c r="L48" s="176">
        <v>127538500</v>
      </c>
      <c r="M48" s="187" t="s">
        <v>488</v>
      </c>
      <c r="N48" s="176">
        <v>72192250</v>
      </c>
      <c r="O48" s="187" t="s">
        <v>488</v>
      </c>
      <c r="P48" s="176">
        <v>26694000</v>
      </c>
      <c r="Q48" s="187">
        <v>0</v>
      </c>
      <c r="R48" s="176">
        <v>0</v>
      </c>
      <c r="S48" s="187" t="s">
        <v>438</v>
      </c>
      <c r="T48" s="184">
        <f>H48+J48+L48+N48+P48+R48</f>
        <v>414584750</v>
      </c>
      <c r="U48" s="230"/>
      <c r="V48" s="167"/>
    </row>
    <row r="49" spans="1:22" s="190" customFormat="1" x14ac:dyDescent="0.2">
      <c r="A49" s="175"/>
      <c r="B49" s="216"/>
      <c r="C49" s="237"/>
      <c r="D49" s="238"/>
      <c r="E49" s="239"/>
      <c r="F49" s="240"/>
      <c r="G49" s="241"/>
      <c r="H49" s="242"/>
      <c r="I49" s="241"/>
      <c r="J49" s="242"/>
      <c r="K49" s="241"/>
      <c r="L49" s="242"/>
      <c r="M49" s="241"/>
      <c r="N49" s="243"/>
      <c r="O49" s="241"/>
      <c r="P49" s="243"/>
      <c r="Q49" s="241"/>
      <c r="R49" s="243"/>
      <c r="S49" s="243"/>
      <c r="T49" s="196">
        <f t="shared" ref="T49:T65" si="2">R49+P49+N49+L49+J49+H49</f>
        <v>0</v>
      </c>
      <c r="U49" s="244"/>
      <c r="V49" s="167"/>
    </row>
    <row r="50" spans="1:22" s="309" customFormat="1" ht="60" x14ac:dyDescent="0.25">
      <c r="A50" s="175"/>
      <c r="B50" s="216"/>
      <c r="C50" s="310"/>
      <c r="D50" s="246" t="s">
        <v>439</v>
      </c>
      <c r="E50" s="225" t="s">
        <v>440</v>
      </c>
      <c r="F50" s="311" t="s">
        <v>441</v>
      </c>
      <c r="G50" s="311" t="s">
        <v>441</v>
      </c>
      <c r="H50" s="312">
        <f>SUM(H51)</f>
        <v>24370600</v>
      </c>
      <c r="I50" s="311" t="s">
        <v>441</v>
      </c>
      <c r="J50" s="312">
        <f>SUM(J51)</f>
        <v>79100950</v>
      </c>
      <c r="K50" s="311" t="s">
        <v>441</v>
      </c>
      <c r="L50" s="312">
        <f>SUM(L51)</f>
        <v>113100950</v>
      </c>
      <c r="M50" s="311" t="s">
        <v>441</v>
      </c>
      <c r="N50" s="312">
        <f>SUM(N51)</f>
        <v>123014354</v>
      </c>
      <c r="O50" s="311" t="s">
        <v>441</v>
      </c>
      <c r="P50" s="312">
        <f>SUM(P51)</f>
        <v>117885900</v>
      </c>
      <c r="Q50" s="311" t="s">
        <v>441</v>
      </c>
      <c r="R50" s="312">
        <f>SUM(R51)</f>
        <v>126574490</v>
      </c>
      <c r="S50" s="311" t="s">
        <v>441</v>
      </c>
      <c r="T50" s="166">
        <f t="shared" si="2"/>
        <v>584047244</v>
      </c>
      <c r="U50" s="296" t="s">
        <v>478</v>
      </c>
      <c r="V50" s="296" t="s">
        <v>478</v>
      </c>
    </row>
    <row r="51" spans="1:22" s="190" customFormat="1" ht="42.75" x14ac:dyDescent="0.2">
      <c r="A51" s="175"/>
      <c r="B51" s="216"/>
      <c r="C51" s="185"/>
      <c r="D51" s="169" t="s">
        <v>442</v>
      </c>
      <c r="E51" s="169" t="s">
        <v>443</v>
      </c>
      <c r="F51" s="171" t="s">
        <v>438</v>
      </c>
      <c r="G51" s="303" t="s">
        <v>489</v>
      </c>
      <c r="H51" s="176">
        <v>24370600</v>
      </c>
      <c r="I51" s="303" t="s">
        <v>489</v>
      </c>
      <c r="J51" s="176">
        <v>79100950</v>
      </c>
      <c r="K51" s="303" t="s">
        <v>489</v>
      </c>
      <c r="L51" s="176">
        <v>113100950</v>
      </c>
      <c r="M51" s="303" t="s">
        <v>489</v>
      </c>
      <c r="N51" s="176">
        <v>123014354</v>
      </c>
      <c r="O51" s="303" t="s">
        <v>489</v>
      </c>
      <c r="P51" s="176">
        <v>117885900</v>
      </c>
      <c r="Q51" s="303" t="s">
        <v>489</v>
      </c>
      <c r="R51" s="176">
        <v>126574490</v>
      </c>
      <c r="S51" s="171" t="s">
        <v>438</v>
      </c>
      <c r="T51" s="173">
        <f t="shared" si="2"/>
        <v>584047244</v>
      </c>
      <c r="U51" s="179"/>
      <c r="V51" s="167"/>
    </row>
    <row r="52" spans="1:22" s="190" customFormat="1" ht="15.75" thickBot="1" x14ac:dyDescent="0.25">
      <c r="A52" s="200"/>
      <c r="B52" s="252"/>
      <c r="C52" s="253"/>
      <c r="D52" s="202"/>
      <c r="E52" s="202"/>
      <c r="F52" s="205"/>
      <c r="G52" s="203"/>
      <c r="H52" s="204"/>
      <c r="I52" s="203"/>
      <c r="J52" s="204"/>
      <c r="K52" s="203"/>
      <c r="L52" s="204"/>
      <c r="M52" s="203"/>
      <c r="N52" s="204"/>
      <c r="O52" s="203"/>
      <c r="P52" s="206"/>
      <c r="Q52" s="203"/>
      <c r="R52" s="206"/>
      <c r="S52" s="254"/>
      <c r="T52" s="208">
        <f t="shared" si="2"/>
        <v>0</v>
      </c>
      <c r="U52" s="255"/>
      <c r="V52" s="167"/>
    </row>
    <row r="53" spans="1:22" s="309" customFormat="1" ht="60" x14ac:dyDescent="0.25">
      <c r="A53" s="256"/>
      <c r="B53" s="257"/>
      <c r="C53" s="313"/>
      <c r="D53" s="258" t="s">
        <v>444</v>
      </c>
      <c r="E53" s="225" t="s">
        <v>445</v>
      </c>
      <c r="F53" s="314" t="s">
        <v>423</v>
      </c>
      <c r="G53" s="314" t="s">
        <v>423</v>
      </c>
      <c r="H53" s="315">
        <f>SUM(H54)</f>
        <v>0</v>
      </c>
      <c r="I53" s="314">
        <v>0.95</v>
      </c>
      <c r="J53" s="315">
        <f>SUM(J54)</f>
        <v>35250000</v>
      </c>
      <c r="K53" s="314">
        <v>0.95</v>
      </c>
      <c r="L53" s="315">
        <f>SUM(L54)</f>
        <v>33950000</v>
      </c>
      <c r="M53" s="314">
        <v>0.9</v>
      </c>
      <c r="N53" s="315">
        <f>SUM(N54)</f>
        <v>12250000</v>
      </c>
      <c r="O53" s="314">
        <v>0.9</v>
      </c>
      <c r="P53" s="315">
        <f>SUM(P54)</f>
        <v>16750000</v>
      </c>
      <c r="Q53" s="314">
        <v>0.95</v>
      </c>
      <c r="R53" s="315">
        <f>SUM(R54)</f>
        <v>18425000</v>
      </c>
      <c r="S53" s="314" t="s">
        <v>423</v>
      </c>
      <c r="T53" s="316">
        <f t="shared" si="2"/>
        <v>116625000</v>
      </c>
      <c r="U53" s="296" t="s">
        <v>478</v>
      </c>
      <c r="V53" s="296" t="s">
        <v>478</v>
      </c>
    </row>
    <row r="54" spans="1:22" s="190" customFormat="1" ht="71.25" x14ac:dyDescent="0.2">
      <c r="A54" s="175"/>
      <c r="B54" s="216"/>
      <c r="C54" s="245"/>
      <c r="D54" s="259" t="s">
        <v>446</v>
      </c>
      <c r="E54" s="260" t="s">
        <v>447</v>
      </c>
      <c r="F54" s="247" t="s">
        <v>448</v>
      </c>
      <c r="G54" s="247" t="s">
        <v>448</v>
      </c>
      <c r="H54" s="248"/>
      <c r="I54" s="247" t="s">
        <v>479</v>
      </c>
      <c r="J54" s="248">
        <v>35250000</v>
      </c>
      <c r="K54" s="247" t="s">
        <v>479</v>
      </c>
      <c r="L54" s="249">
        <v>33950000</v>
      </c>
      <c r="M54" s="247" t="s">
        <v>479</v>
      </c>
      <c r="N54" s="248">
        <v>12250000</v>
      </c>
      <c r="O54" s="247" t="s">
        <v>479</v>
      </c>
      <c r="P54" s="248">
        <v>16750000</v>
      </c>
      <c r="Q54" s="247" t="s">
        <v>479</v>
      </c>
      <c r="R54" s="249">
        <v>18425000</v>
      </c>
      <c r="S54" s="247" t="s">
        <v>479</v>
      </c>
      <c r="T54" s="250">
        <f t="shared" si="2"/>
        <v>116625000</v>
      </c>
      <c r="U54" s="251"/>
      <c r="V54" s="167"/>
    </row>
    <row r="55" spans="1:22" s="190" customFormat="1" x14ac:dyDescent="0.2">
      <c r="A55" s="175"/>
      <c r="B55" s="216"/>
      <c r="C55" s="261"/>
      <c r="D55" s="186"/>
      <c r="E55" s="186"/>
      <c r="F55" s="262"/>
      <c r="G55" s="263"/>
      <c r="H55" s="264"/>
      <c r="I55" s="265"/>
      <c r="J55" s="264"/>
      <c r="K55" s="265"/>
      <c r="L55" s="266"/>
      <c r="M55" s="265"/>
      <c r="N55" s="266"/>
      <c r="O55" s="265"/>
      <c r="P55" s="266"/>
      <c r="Q55" s="265"/>
      <c r="R55" s="266"/>
      <c r="S55" s="267"/>
      <c r="T55" s="268">
        <f t="shared" si="2"/>
        <v>0</v>
      </c>
      <c r="U55" s="189"/>
      <c r="V55" s="167"/>
    </row>
    <row r="56" spans="1:22" s="190" customFormat="1" ht="60" x14ac:dyDescent="0.2">
      <c r="A56" s="175"/>
      <c r="B56" s="216"/>
      <c r="C56" s="185"/>
      <c r="D56" s="269" t="s">
        <v>449</v>
      </c>
      <c r="E56" s="225" t="s">
        <v>450</v>
      </c>
      <c r="F56" s="270" t="s">
        <v>451</v>
      </c>
      <c r="G56" s="271" t="s">
        <v>490</v>
      </c>
      <c r="H56" s="272">
        <f>SUM(H57)</f>
        <v>79795000</v>
      </c>
      <c r="I56" s="271" t="s">
        <v>490</v>
      </c>
      <c r="J56" s="272">
        <f>SUM(J57)</f>
        <v>128736000</v>
      </c>
      <c r="K56" s="271" t="s">
        <v>490</v>
      </c>
      <c r="L56" s="272">
        <f>SUM(L57)</f>
        <v>128736000</v>
      </c>
      <c r="M56" s="271" t="s">
        <v>490</v>
      </c>
      <c r="N56" s="272">
        <f>SUM(N57)</f>
        <v>168450000</v>
      </c>
      <c r="O56" s="271" t="s">
        <v>490</v>
      </c>
      <c r="P56" s="272">
        <f>SUM(P57)</f>
        <v>134400000</v>
      </c>
      <c r="Q56" s="271" t="s">
        <v>490</v>
      </c>
      <c r="R56" s="272">
        <f>SUM(R57)</f>
        <v>148940000</v>
      </c>
      <c r="S56" s="271" t="s">
        <v>451</v>
      </c>
      <c r="T56" s="273">
        <f t="shared" si="2"/>
        <v>789057000</v>
      </c>
      <c r="U56" s="296" t="s">
        <v>478</v>
      </c>
      <c r="V56" s="296" t="s">
        <v>478</v>
      </c>
    </row>
    <row r="57" spans="1:22" s="190" customFormat="1" ht="57" x14ac:dyDescent="0.2">
      <c r="A57" s="175"/>
      <c r="B57" s="216"/>
      <c r="C57" s="261"/>
      <c r="D57" s="186" t="s">
        <v>452</v>
      </c>
      <c r="E57" s="186" t="s">
        <v>453</v>
      </c>
      <c r="F57" s="262" t="s">
        <v>454</v>
      </c>
      <c r="G57" s="262" t="s">
        <v>454</v>
      </c>
      <c r="H57" s="264">
        <v>79795000</v>
      </c>
      <c r="I57" s="262" t="s">
        <v>454</v>
      </c>
      <c r="J57" s="264">
        <v>128736000</v>
      </c>
      <c r="K57" s="262" t="s">
        <v>454</v>
      </c>
      <c r="L57" s="264">
        <v>128736000</v>
      </c>
      <c r="M57" s="262" t="s">
        <v>454</v>
      </c>
      <c r="N57" s="266">
        <v>168450000</v>
      </c>
      <c r="O57" s="262" t="s">
        <v>454</v>
      </c>
      <c r="P57" s="266">
        <v>134400000</v>
      </c>
      <c r="Q57" s="262" t="s">
        <v>454</v>
      </c>
      <c r="R57" s="266">
        <v>148940000</v>
      </c>
      <c r="S57" s="262" t="s">
        <v>454</v>
      </c>
      <c r="T57" s="268">
        <f t="shared" si="2"/>
        <v>789057000</v>
      </c>
      <c r="U57" s="189"/>
      <c r="V57" s="167"/>
    </row>
    <row r="58" spans="1:22" s="190" customFormat="1" x14ac:dyDescent="0.2">
      <c r="A58" s="175"/>
      <c r="B58" s="216"/>
      <c r="C58" s="261"/>
      <c r="D58" s="186"/>
      <c r="E58" s="186"/>
      <c r="F58" s="262"/>
      <c r="G58" s="262"/>
      <c r="H58" s="264"/>
      <c r="I58" s="262"/>
      <c r="J58" s="264"/>
      <c r="K58" s="262"/>
      <c r="L58" s="264"/>
      <c r="M58" s="262"/>
      <c r="N58" s="266"/>
      <c r="O58" s="262"/>
      <c r="P58" s="266"/>
      <c r="Q58" s="262"/>
      <c r="R58" s="266"/>
      <c r="S58" s="262"/>
      <c r="T58" s="268"/>
      <c r="U58" s="189"/>
      <c r="V58" s="167"/>
    </row>
    <row r="59" spans="1:22" s="309" customFormat="1" ht="63" x14ac:dyDescent="0.25">
      <c r="A59" s="175"/>
      <c r="B59" s="216"/>
      <c r="C59" s="317"/>
      <c r="D59" s="269" t="s">
        <v>455</v>
      </c>
      <c r="E59" s="220" t="s">
        <v>456</v>
      </c>
      <c r="F59" s="270" t="s">
        <v>457</v>
      </c>
      <c r="G59" s="270" t="s">
        <v>492</v>
      </c>
      <c r="H59" s="272">
        <f>SUM(H60)</f>
        <v>0</v>
      </c>
      <c r="I59" s="270" t="s">
        <v>458</v>
      </c>
      <c r="J59" s="272">
        <f>SUM(J60)</f>
        <v>0</v>
      </c>
      <c r="K59" s="270" t="s">
        <v>458</v>
      </c>
      <c r="L59" s="272">
        <f>SUM(L60)</f>
        <v>0</v>
      </c>
      <c r="M59" s="270" t="s">
        <v>458</v>
      </c>
      <c r="N59" s="272">
        <f>SUM(N60)</f>
        <v>0</v>
      </c>
      <c r="O59" s="271" t="s">
        <v>491</v>
      </c>
      <c r="P59" s="272">
        <f>SUM(P60)</f>
        <v>169569200</v>
      </c>
      <c r="Q59" s="270" t="s">
        <v>491</v>
      </c>
      <c r="R59" s="272">
        <f>SUM(R60)</f>
        <v>169569200</v>
      </c>
      <c r="S59" s="270" t="s">
        <v>458</v>
      </c>
      <c r="T59" s="273"/>
      <c r="U59" s="296" t="s">
        <v>478</v>
      </c>
      <c r="V59" s="296" t="s">
        <v>478</v>
      </c>
    </row>
    <row r="60" spans="1:22" s="190" customFormat="1" ht="57" x14ac:dyDescent="0.2">
      <c r="A60" s="175"/>
      <c r="B60" s="216"/>
      <c r="C60" s="261"/>
      <c r="D60" s="186" t="s">
        <v>459</v>
      </c>
      <c r="E60" s="186" t="s">
        <v>460</v>
      </c>
      <c r="F60" s="262" t="s">
        <v>461</v>
      </c>
      <c r="G60" s="262" t="s">
        <v>462</v>
      </c>
      <c r="H60" s="264"/>
      <c r="I60" s="262" t="s">
        <v>462</v>
      </c>
      <c r="J60" s="264"/>
      <c r="K60" s="262" t="s">
        <v>462</v>
      </c>
      <c r="L60" s="264"/>
      <c r="M60" s="262" t="s">
        <v>462</v>
      </c>
      <c r="N60" s="266"/>
      <c r="O60" s="262" t="s">
        <v>493</v>
      </c>
      <c r="P60" s="266">
        <v>169569200</v>
      </c>
      <c r="Q60" s="262" t="s">
        <v>493</v>
      </c>
      <c r="R60" s="266">
        <v>169569200</v>
      </c>
      <c r="S60" s="262" t="s">
        <v>462</v>
      </c>
      <c r="T60" s="268"/>
      <c r="U60" s="189"/>
      <c r="V60" s="167"/>
    </row>
    <row r="61" spans="1:22" s="190" customFormat="1" x14ac:dyDescent="0.2">
      <c r="A61" s="175"/>
      <c r="B61" s="216"/>
      <c r="C61" s="261"/>
      <c r="D61" s="186"/>
      <c r="E61" s="186"/>
      <c r="F61" s="274"/>
      <c r="G61" s="263"/>
      <c r="H61" s="264"/>
      <c r="I61" s="265"/>
      <c r="J61" s="264"/>
      <c r="K61" s="265"/>
      <c r="L61" s="264"/>
      <c r="M61" s="265"/>
      <c r="N61" s="275"/>
      <c r="O61" s="265"/>
      <c r="P61" s="275"/>
      <c r="Q61" s="261"/>
      <c r="R61" s="275"/>
      <c r="S61" s="275"/>
      <c r="T61" s="173">
        <f t="shared" si="2"/>
        <v>0</v>
      </c>
      <c r="U61" s="189"/>
      <c r="V61" s="167"/>
    </row>
    <row r="62" spans="1:22" s="190" customFormat="1" ht="45" x14ac:dyDescent="0.2">
      <c r="A62" s="175"/>
      <c r="B62" s="431" t="s">
        <v>463</v>
      </c>
      <c r="C62" s="276"/>
      <c r="D62" s="186"/>
      <c r="E62" s="226" t="s">
        <v>464</v>
      </c>
      <c r="F62" s="277" t="s">
        <v>423</v>
      </c>
      <c r="G62" s="277" t="s">
        <v>423</v>
      </c>
      <c r="H62" s="264"/>
      <c r="I62" s="277" t="s">
        <v>423</v>
      </c>
      <c r="J62" s="264"/>
      <c r="K62" s="277" t="s">
        <v>423</v>
      </c>
      <c r="L62" s="264"/>
      <c r="M62" s="277" t="s">
        <v>423</v>
      </c>
      <c r="N62" s="266"/>
      <c r="O62" s="277" t="s">
        <v>423</v>
      </c>
      <c r="P62" s="266"/>
      <c r="Q62" s="277" t="s">
        <v>423</v>
      </c>
      <c r="R62" s="266"/>
      <c r="S62" s="277" t="s">
        <v>423</v>
      </c>
      <c r="T62" s="173">
        <f t="shared" si="2"/>
        <v>0</v>
      </c>
      <c r="U62" s="189"/>
      <c r="V62" s="167"/>
    </row>
    <row r="63" spans="1:22" s="309" customFormat="1" ht="60" x14ac:dyDescent="0.25">
      <c r="A63" s="175"/>
      <c r="B63" s="431"/>
      <c r="C63" s="304"/>
      <c r="D63" s="215" t="s">
        <v>465</v>
      </c>
      <c r="E63" s="225" t="s">
        <v>466</v>
      </c>
      <c r="F63" s="305" t="s">
        <v>423</v>
      </c>
      <c r="G63" s="305" t="s">
        <v>423</v>
      </c>
      <c r="H63" s="306">
        <f>SUM(H64)</f>
        <v>0</v>
      </c>
      <c r="I63" s="305" t="s">
        <v>423</v>
      </c>
      <c r="J63" s="306">
        <f>SUM(J64)</f>
        <v>0</v>
      </c>
      <c r="K63" s="305" t="s">
        <v>423</v>
      </c>
      <c r="L63" s="306">
        <f>SUM(L64)</f>
        <v>0</v>
      </c>
      <c r="M63" s="305" t="s">
        <v>423</v>
      </c>
      <c r="N63" s="306">
        <f>SUM(N64)</f>
        <v>0</v>
      </c>
      <c r="O63" s="307">
        <v>0.9</v>
      </c>
      <c r="P63" s="306">
        <f>SUM(P64)</f>
        <v>43150000</v>
      </c>
      <c r="Q63" s="307">
        <v>0.9</v>
      </c>
      <c r="R63" s="306">
        <f>SUM(R64)</f>
        <v>43150000</v>
      </c>
      <c r="S63" s="307">
        <v>0.9</v>
      </c>
      <c r="T63" s="308">
        <f t="shared" si="2"/>
        <v>86300000</v>
      </c>
      <c r="U63" s="296" t="s">
        <v>478</v>
      </c>
      <c r="V63" s="296" t="s">
        <v>478</v>
      </c>
    </row>
    <row r="64" spans="1:22" s="190" customFormat="1" ht="52.5" customHeight="1" x14ac:dyDescent="0.2">
      <c r="A64" s="175"/>
      <c r="B64" s="431"/>
      <c r="C64" s="278"/>
      <c r="D64" s="259" t="s">
        <v>467</v>
      </c>
      <c r="E64" s="259" t="s">
        <v>468</v>
      </c>
      <c r="F64" s="247" t="s">
        <v>469</v>
      </c>
      <c r="G64" s="247" t="s">
        <v>441</v>
      </c>
      <c r="H64" s="248"/>
      <c r="I64" s="247" t="s">
        <v>441</v>
      </c>
      <c r="J64" s="248"/>
      <c r="K64" s="247" t="s">
        <v>441</v>
      </c>
      <c r="L64" s="248"/>
      <c r="M64" s="247" t="s">
        <v>441</v>
      </c>
      <c r="N64" s="279"/>
      <c r="O64" s="247" t="s">
        <v>494</v>
      </c>
      <c r="P64" s="249">
        <v>43150000</v>
      </c>
      <c r="Q64" s="247" t="s">
        <v>494</v>
      </c>
      <c r="R64" s="249">
        <v>43150000</v>
      </c>
      <c r="S64" s="247" t="s">
        <v>441</v>
      </c>
      <c r="T64" s="250">
        <f t="shared" si="2"/>
        <v>86300000</v>
      </c>
      <c r="U64" s="251"/>
      <c r="V64" s="167"/>
    </row>
    <row r="65" spans="1:22" s="190" customFormat="1" x14ac:dyDescent="0.2">
      <c r="A65" s="175"/>
      <c r="B65" s="216"/>
      <c r="C65" s="276"/>
      <c r="D65" s="169"/>
      <c r="E65" s="169"/>
      <c r="F65" s="171"/>
      <c r="G65" s="170"/>
      <c r="H65" s="176"/>
      <c r="I65" s="170"/>
      <c r="J65" s="176"/>
      <c r="K65" s="170"/>
      <c r="L65" s="176"/>
      <c r="M65" s="170"/>
      <c r="N65" s="280"/>
      <c r="O65" s="170"/>
      <c r="P65" s="172"/>
      <c r="Q65" s="170"/>
      <c r="R65" s="172"/>
      <c r="S65" s="172"/>
      <c r="T65" s="173">
        <f t="shared" si="2"/>
        <v>0</v>
      </c>
      <c r="U65" s="179"/>
      <c r="V65" s="167"/>
    </row>
    <row r="66" spans="1:22" s="190" customFormat="1" ht="60" x14ac:dyDescent="0.2">
      <c r="A66" s="175" t="s">
        <v>536</v>
      </c>
      <c r="B66" s="431" t="s">
        <v>537</v>
      </c>
      <c r="C66" s="276"/>
      <c r="D66" s="186"/>
      <c r="E66" s="226"/>
      <c r="F66" s="277"/>
      <c r="G66" s="277"/>
      <c r="H66" s="264"/>
      <c r="I66" s="277"/>
      <c r="J66" s="264"/>
      <c r="K66" s="277"/>
      <c r="L66" s="264"/>
      <c r="M66" s="277"/>
      <c r="N66" s="266"/>
      <c r="O66" s="277"/>
      <c r="P66" s="266"/>
      <c r="Q66" s="277"/>
      <c r="R66" s="266"/>
      <c r="S66" s="277"/>
      <c r="T66" s="173"/>
      <c r="U66" s="189"/>
      <c r="V66" s="167"/>
    </row>
    <row r="67" spans="1:22" s="309" customFormat="1" ht="60" x14ac:dyDescent="0.25">
      <c r="A67" s="175"/>
      <c r="B67" s="431"/>
      <c r="C67" s="304"/>
      <c r="D67" s="215" t="s">
        <v>534</v>
      </c>
      <c r="E67" s="225" t="s">
        <v>538</v>
      </c>
      <c r="F67" s="305" t="s">
        <v>423</v>
      </c>
      <c r="G67" s="305" t="s">
        <v>423</v>
      </c>
      <c r="H67" s="306">
        <f>SUM(H68)</f>
        <v>0</v>
      </c>
      <c r="I67" s="305" t="s">
        <v>423</v>
      </c>
      <c r="J67" s="306">
        <f>SUM(J68)</f>
        <v>0</v>
      </c>
      <c r="K67" s="305" t="s">
        <v>423</v>
      </c>
      <c r="L67" s="306">
        <f>SUM(L68)</f>
        <v>0</v>
      </c>
      <c r="M67" s="305" t="s">
        <v>423</v>
      </c>
      <c r="N67" s="306">
        <f>SUM(N68)</f>
        <v>0</v>
      </c>
      <c r="O67" s="307">
        <v>0</v>
      </c>
      <c r="P67" s="306">
        <f>SUM(P68)</f>
        <v>0</v>
      </c>
      <c r="Q67" s="307">
        <v>1</v>
      </c>
      <c r="R67" s="306">
        <f>SUM(R68)</f>
        <v>20000000</v>
      </c>
      <c r="S67" s="307">
        <v>0.9</v>
      </c>
      <c r="T67" s="308">
        <f t="shared" ref="T67:T68" si="3">R67+P67+N67+L67+J67+H67</f>
        <v>20000000</v>
      </c>
      <c r="U67" s="296" t="s">
        <v>478</v>
      </c>
      <c r="V67" s="296" t="s">
        <v>478</v>
      </c>
    </row>
    <row r="68" spans="1:22" s="190" customFormat="1" ht="52.5" customHeight="1" thickBot="1" x14ac:dyDescent="0.25">
      <c r="A68" s="175"/>
      <c r="B68" s="431"/>
      <c r="C68" s="278"/>
      <c r="D68" s="259" t="s">
        <v>535</v>
      </c>
      <c r="E68" s="353" t="s">
        <v>538</v>
      </c>
      <c r="F68" s="247" t="s">
        <v>423</v>
      </c>
      <c r="G68" s="247" t="s">
        <v>423</v>
      </c>
      <c r="H68" s="248"/>
      <c r="I68" s="247" t="s">
        <v>423</v>
      </c>
      <c r="J68" s="248"/>
      <c r="K68" s="247" t="s">
        <v>423</v>
      </c>
      <c r="L68" s="248"/>
      <c r="M68" s="247" t="s">
        <v>423</v>
      </c>
      <c r="N68" s="279"/>
      <c r="O68" s="247" t="s">
        <v>423</v>
      </c>
      <c r="P68" s="249">
        <v>0</v>
      </c>
      <c r="Q68" s="247">
        <v>1</v>
      </c>
      <c r="R68" s="249">
        <v>20000000</v>
      </c>
      <c r="S68" s="247">
        <v>0.9</v>
      </c>
      <c r="T68" s="250">
        <f t="shared" si="3"/>
        <v>20000000</v>
      </c>
      <c r="U68" s="251"/>
      <c r="V68" s="354"/>
    </row>
    <row r="69" spans="1:22" ht="16.5" thickTop="1" thickBot="1" x14ac:dyDescent="0.3">
      <c r="A69" s="281"/>
      <c r="B69" s="282"/>
      <c r="C69" s="282"/>
      <c r="D69" s="283"/>
      <c r="E69" s="283"/>
      <c r="F69" s="284"/>
      <c r="G69" s="284"/>
      <c r="H69" s="285">
        <f>H10+H22+H30+H37+H41+H47+H50+H53+H56+H59+H63</f>
        <v>424203300</v>
      </c>
      <c r="I69" s="284"/>
      <c r="J69" s="285">
        <f>J10+J22+J30+J37+J41+J47+J50+J53+J56+J59+J63</f>
        <v>895258899</v>
      </c>
      <c r="K69" s="284"/>
      <c r="L69" s="285">
        <f>L10+L22+L30+L37+L41+L47+L50+L53+L56+L59+L63</f>
        <v>964448899</v>
      </c>
      <c r="M69" s="286"/>
      <c r="N69" s="285">
        <f>N10+N22+N30+N37+N41+N47+N50+N53+N56+N59+N63</f>
        <v>930486606</v>
      </c>
      <c r="O69" s="286"/>
      <c r="P69" s="285">
        <f>P10+P22+P30+P37+P41+P47+P50+P53+P56+P59+P63</f>
        <v>2312993842</v>
      </c>
      <c r="Q69" s="286"/>
      <c r="R69" s="285">
        <f>R10+R22+R30+R37+R41+R47+R50+R53+R56+R59+R63+R45+R67+R33</f>
        <v>2422264060</v>
      </c>
      <c r="S69" s="285"/>
      <c r="T69" s="285">
        <f>T10+T22+T30+T37+T41+T47+T50+T53+T56+T59+T63+T67</f>
        <v>7575517206</v>
      </c>
      <c r="U69" s="287"/>
      <c r="V69" s="288"/>
    </row>
    <row r="70" spans="1:22" ht="15.75" thickTop="1" x14ac:dyDescent="0.25">
      <c r="D70" s="142"/>
      <c r="E70" s="143"/>
      <c r="F70" s="289"/>
      <c r="G70" s="142"/>
      <c r="H70" s="142"/>
      <c r="I70" s="142"/>
      <c r="J70" s="142"/>
      <c r="K70" s="142"/>
      <c r="L70" s="142"/>
      <c r="M70" s="142"/>
      <c r="N70" s="142"/>
      <c r="O70" s="142"/>
      <c r="P70" s="142"/>
      <c r="Q70" s="142"/>
      <c r="R70" s="142"/>
      <c r="S70" s="142"/>
      <c r="T70" s="142"/>
      <c r="U70" s="142"/>
      <c r="V70" s="142"/>
    </row>
    <row r="72" spans="1:22" x14ac:dyDescent="0.25">
      <c r="H72" s="291"/>
      <c r="J72" s="291"/>
      <c r="L72" s="291"/>
      <c r="N72" s="291"/>
      <c r="P72" s="291"/>
      <c r="R72" s="291"/>
      <c r="S72" s="291"/>
    </row>
    <row r="73" spans="1:22" x14ac:dyDescent="0.25">
      <c r="B73" s="318"/>
    </row>
    <row r="74" spans="1:22" x14ac:dyDescent="0.25">
      <c r="L74" s="292"/>
      <c r="N74" s="293"/>
      <c r="P74" s="293"/>
      <c r="R74" s="293"/>
      <c r="S74" s="293"/>
    </row>
    <row r="76" spans="1:22" x14ac:dyDescent="0.25">
      <c r="D76" s="435"/>
    </row>
    <row r="77" spans="1:22" x14ac:dyDescent="0.25">
      <c r="D77" s="435"/>
    </row>
    <row r="78" spans="1:22" x14ac:dyDescent="0.25">
      <c r="D78" s="435"/>
    </row>
    <row r="79" spans="1:22" x14ac:dyDescent="0.25">
      <c r="D79" s="435"/>
    </row>
    <row r="80" spans="1:22" x14ac:dyDescent="0.25">
      <c r="D80" s="435"/>
    </row>
    <row r="82" spans="1:22" x14ac:dyDescent="0.25">
      <c r="D82" s="436"/>
    </row>
    <row r="83" spans="1:22" x14ac:dyDescent="0.25">
      <c r="D83" s="436"/>
    </row>
    <row r="86" spans="1:22" s="290" customFormat="1" x14ac:dyDescent="0.25">
      <c r="A86" s="140"/>
      <c r="B86" s="140"/>
      <c r="C86" s="140"/>
      <c r="D86" s="437"/>
      <c r="F86" s="144"/>
      <c r="G86" s="140"/>
      <c r="H86" s="140"/>
      <c r="I86" s="140"/>
      <c r="J86" s="140"/>
      <c r="K86" s="140"/>
      <c r="L86" s="140"/>
      <c r="M86" s="140"/>
      <c r="N86" s="140"/>
      <c r="O86" s="140"/>
      <c r="P86" s="140"/>
      <c r="Q86" s="140"/>
      <c r="R86" s="140"/>
      <c r="S86" s="140"/>
      <c r="T86" s="140"/>
      <c r="U86" s="140"/>
      <c r="V86" s="140"/>
    </row>
    <row r="87" spans="1:22" s="290" customFormat="1" x14ac:dyDescent="0.25">
      <c r="A87" s="140"/>
      <c r="B87" s="140"/>
      <c r="C87" s="140"/>
      <c r="D87" s="437"/>
      <c r="F87" s="144"/>
      <c r="G87" s="140"/>
      <c r="H87" s="140"/>
      <c r="I87" s="140"/>
      <c r="J87" s="140"/>
      <c r="K87" s="140"/>
      <c r="L87" s="140"/>
      <c r="M87" s="140"/>
      <c r="N87" s="140"/>
      <c r="O87" s="140"/>
      <c r="P87" s="140"/>
      <c r="Q87" s="140"/>
      <c r="R87" s="140"/>
      <c r="S87" s="140"/>
      <c r="T87" s="140"/>
      <c r="U87" s="140"/>
      <c r="V87" s="140"/>
    </row>
    <row r="88" spans="1:22" s="290" customFormat="1" x14ac:dyDescent="0.25">
      <c r="A88" s="140"/>
      <c r="B88" s="140"/>
      <c r="C88" s="140"/>
      <c r="D88" s="437"/>
      <c r="F88" s="144"/>
      <c r="G88" s="140"/>
      <c r="H88" s="140"/>
      <c r="I88" s="140"/>
      <c r="J88" s="140"/>
      <c r="K88" s="140"/>
      <c r="L88" s="140"/>
      <c r="M88" s="140"/>
      <c r="N88" s="140"/>
      <c r="O88" s="140"/>
      <c r="P88" s="140"/>
      <c r="Q88" s="140"/>
      <c r="R88" s="140"/>
      <c r="S88" s="140"/>
      <c r="T88" s="140"/>
      <c r="U88" s="140"/>
      <c r="V88" s="140"/>
    </row>
    <row r="89" spans="1:22" s="290" customFormat="1" x14ac:dyDescent="0.25">
      <c r="A89" s="140"/>
      <c r="B89" s="140"/>
      <c r="C89" s="140"/>
      <c r="D89" s="437"/>
      <c r="F89" s="144"/>
      <c r="G89" s="140"/>
      <c r="H89" s="140"/>
      <c r="I89" s="140"/>
      <c r="J89" s="140"/>
      <c r="K89" s="140"/>
      <c r="L89" s="140"/>
      <c r="M89" s="140"/>
      <c r="N89" s="140"/>
      <c r="O89" s="140"/>
      <c r="P89" s="140"/>
      <c r="Q89" s="140"/>
      <c r="R89" s="140"/>
      <c r="S89" s="140"/>
      <c r="T89" s="140"/>
      <c r="U89" s="140"/>
      <c r="V89" s="140"/>
    </row>
    <row r="92" spans="1:22" s="290" customFormat="1" x14ac:dyDescent="0.25">
      <c r="A92" s="140"/>
      <c r="B92" s="140"/>
      <c r="C92" s="140"/>
      <c r="D92" s="434"/>
      <c r="F92" s="144"/>
      <c r="G92" s="140"/>
      <c r="H92" s="140"/>
      <c r="I92" s="140"/>
      <c r="J92" s="140"/>
      <c r="K92" s="140"/>
      <c r="L92" s="140"/>
      <c r="M92" s="140"/>
      <c r="N92" s="140"/>
      <c r="O92" s="140"/>
      <c r="P92" s="140"/>
      <c r="Q92" s="140"/>
      <c r="R92" s="140"/>
      <c r="S92" s="140"/>
      <c r="T92" s="140"/>
      <c r="U92" s="140"/>
      <c r="V92" s="140"/>
    </row>
    <row r="93" spans="1:22" s="290" customFormat="1" x14ac:dyDescent="0.25">
      <c r="A93" s="140"/>
      <c r="B93" s="140"/>
      <c r="C93" s="140"/>
      <c r="D93" s="434"/>
      <c r="F93" s="144"/>
      <c r="G93" s="140"/>
      <c r="H93" s="140"/>
      <c r="I93" s="140"/>
      <c r="J93" s="140"/>
      <c r="K93" s="140"/>
      <c r="L93" s="140"/>
      <c r="M93" s="140"/>
      <c r="N93" s="140"/>
      <c r="O93" s="140"/>
      <c r="P93" s="140"/>
      <c r="Q93" s="140"/>
      <c r="R93" s="140"/>
      <c r="S93" s="140"/>
      <c r="T93" s="140"/>
      <c r="U93" s="140"/>
      <c r="V93" s="140"/>
    </row>
    <row r="94" spans="1:22" s="290" customFormat="1" x14ac:dyDescent="0.25">
      <c r="A94" s="140"/>
      <c r="B94" s="140"/>
      <c r="C94" s="140"/>
      <c r="D94" s="434"/>
      <c r="F94" s="144"/>
      <c r="G94" s="140"/>
      <c r="H94" s="140"/>
      <c r="I94" s="140"/>
      <c r="J94" s="140"/>
      <c r="K94" s="140"/>
      <c r="L94" s="140"/>
      <c r="M94" s="140"/>
      <c r="N94" s="140"/>
      <c r="O94" s="140"/>
      <c r="P94" s="140"/>
      <c r="Q94" s="140"/>
      <c r="R94" s="140"/>
      <c r="S94" s="140"/>
      <c r="T94" s="140"/>
      <c r="U94" s="140"/>
      <c r="V94" s="140"/>
    </row>
  </sheetData>
  <mergeCells count="50">
    <mergeCell ref="D92:D94"/>
    <mergeCell ref="D76:D80"/>
    <mergeCell ref="D82:D83"/>
    <mergeCell ref="D86:D89"/>
    <mergeCell ref="B66:B68"/>
    <mergeCell ref="P33:P34"/>
    <mergeCell ref="Q33:Q34"/>
    <mergeCell ref="D33:D34"/>
    <mergeCell ref="E33:E34"/>
    <mergeCell ref="F33:F34"/>
    <mergeCell ref="G33:G34"/>
    <mergeCell ref="H33:H34"/>
    <mergeCell ref="I33:I34"/>
    <mergeCell ref="C33:C34"/>
    <mergeCell ref="A37:A38"/>
    <mergeCell ref="B37:B38"/>
    <mergeCell ref="B40:B41"/>
    <mergeCell ref="B62:B64"/>
    <mergeCell ref="T33:T34"/>
    <mergeCell ref="Q6:R6"/>
    <mergeCell ref="S6:T6"/>
    <mergeCell ref="A9:A11"/>
    <mergeCell ref="B9:B20"/>
    <mergeCell ref="B22:B28"/>
    <mergeCell ref="O33:O34"/>
    <mergeCell ref="B30:B31"/>
    <mergeCell ref="C30:C31"/>
    <mergeCell ref="R33:R34"/>
    <mergeCell ref="S33:S34"/>
    <mergeCell ref="J33:J34"/>
    <mergeCell ref="K33:K34"/>
    <mergeCell ref="L33:L34"/>
    <mergeCell ref="M33:M34"/>
    <mergeCell ref="N33:N34"/>
    <mergeCell ref="A2:V2"/>
    <mergeCell ref="A3:V3"/>
    <mergeCell ref="A5:A7"/>
    <mergeCell ref="B5:B7"/>
    <mergeCell ref="C5:C7"/>
    <mergeCell ref="D5:D7"/>
    <mergeCell ref="E5:E7"/>
    <mergeCell ref="F5:F7"/>
    <mergeCell ref="G5:T5"/>
    <mergeCell ref="U5:U7"/>
    <mergeCell ref="V5:V7"/>
    <mergeCell ref="G6:H6"/>
    <mergeCell ref="I6:J6"/>
    <mergeCell ref="K6:L6"/>
    <mergeCell ref="M6:N6"/>
    <mergeCell ref="O6:P6"/>
  </mergeCells>
  <pageMargins left="0.51181102362204722" right="0.9055118110236221" top="0.55118110236220474" bottom="0.55118110236220474" header="0.31496062992125984" footer="0.31496062992125984"/>
  <pageSetup paperSize="5" scale="5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Tabel T-C 23</vt:lpstr>
      <vt:lpstr>Tabel T-C 24</vt:lpstr>
      <vt:lpstr>Tabel T-C 25</vt:lpstr>
      <vt:lpstr>Tabel T-C 26</vt:lpstr>
      <vt:lpstr>Tabel T-C 28</vt:lpstr>
      <vt:lpstr>Tabel Visi misi yg pakai</vt:lpstr>
      <vt:lpstr>Tabel 27 IKU</vt:lpstr>
      <vt:lpstr>'Tabel T-C 23'!Print_Area</vt:lpstr>
      <vt:lpstr>'Tabel T-C 24'!Print_Area</vt:lpstr>
      <vt:lpstr>'Tabel T-C 25'!Print_Area</vt:lpstr>
      <vt:lpstr>'Tabel T-C 26'!Print_Area</vt:lpstr>
      <vt:lpstr>'Tabel T-C 28'!Print_Area</vt:lpstr>
      <vt:lpstr>'Tabel Visi misi yg pakai'!Print_Area</vt:lpstr>
      <vt:lpstr>'Tabel T-C 25'!Print_Titles</vt:lpstr>
      <vt:lpstr>'Tabel T-C 28'!Print_Titles</vt:lpstr>
      <vt:lpstr>'Tabel Visi misi yg pakai'!Print_Titles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ismail - [2010]</cp:lastModifiedBy>
  <cp:lastPrinted>2019-07-24T03:59:04Z</cp:lastPrinted>
  <dcterms:created xsi:type="dcterms:W3CDTF">2012-12-12T02:07:56Z</dcterms:created>
  <dcterms:modified xsi:type="dcterms:W3CDTF">2019-07-27T07:22:41Z</dcterms:modified>
</cp:coreProperties>
</file>