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KALAK BPBD\SPPD BARU KALAK BPBD\BIROKASI\"/>
    </mc:Choice>
  </mc:AlternateContent>
  <bookViews>
    <workbookView xWindow="0" yWindow="0" windowWidth="28800" windowHeight="12195" activeTab="7"/>
  </bookViews>
  <sheets>
    <sheet name="Bobot (ga jd dpk)" sheetId="1" r:id="rId1"/>
    <sheet name="Bobot (rev)" sheetId="2" state="hidden" r:id="rId2"/>
    <sheet name="LKE Utama" sheetId="3" r:id="rId3"/>
    <sheet name="LKE Gab" sheetId="4" r:id="rId4"/>
    <sheet name="Pusat" sheetId="5" r:id="rId5"/>
    <sheet name="Ctt Unit" sheetId="6" r:id="rId6"/>
    <sheet name="Rekap Unit" sheetId="7" r:id="rId7"/>
    <sheet name="BPBD" sheetId="9" r:id="rId8"/>
    <sheet name="Sheet1" sheetId="19" state="hidden" r:id="rId9"/>
  </sheets>
  <definedNames>
    <definedName name="_xlnm._FilterDatabase" localSheetId="1" hidden="1">'Bobot (rev)'!$A$2:$P$2</definedName>
    <definedName name="_xlnm._FilterDatabase" localSheetId="7" hidden="1">BPBD!$A$2:$O$234</definedName>
    <definedName name="_xlnm._FilterDatabase" localSheetId="5" hidden="1">'Ctt Unit'!$A$2:$L$69</definedName>
    <definedName name="_xlnm._FilterDatabase" localSheetId="3" hidden="1">'LKE Gab'!$A$3:$P$120</definedName>
    <definedName name="_xlnm._FilterDatabase" localSheetId="2" hidden="1">'LKE Utama'!$A$3:$N$51</definedName>
    <definedName name="_xlnm._FilterDatabase" localSheetId="4" hidden="1">Pusat!$A$2:$P$406</definedName>
    <definedName name="_xlnm._FilterDatabase" localSheetId="6" hidden="1">'Rekap Unit'!$A$2:$U$231</definedName>
    <definedName name="_xlnm.Print_Area" localSheetId="0">'Bobot (ga jd dpk)'!$A$1:$J$88</definedName>
    <definedName name="_xlnm.Print_Area" localSheetId="1">'Bobot (rev)'!$B$1:$H$106</definedName>
    <definedName name="_xlnm.Print_Area" localSheetId="7">BPBD!$B$1:$G$234</definedName>
    <definedName name="_xlnm.Print_Area" localSheetId="4">Pusat!$B$1:$P$406</definedName>
    <definedName name="_xlnm.Print_Titles" localSheetId="0">'Bobot (ga jd dpk)'!$1:$1</definedName>
    <definedName name="_xlnm.Print_Titles" localSheetId="1">'Bobot (rev)'!$1:$1</definedName>
    <definedName name="_xlnm.Print_Titles" localSheetId="7">BPBD!$1:$1</definedName>
    <definedName name="_xlnm.Print_Titles" localSheetId="4">Pusat!$1:$1</definedName>
    <definedName name="Z_E05F132A_412E_4237_9871_419D88A58643_.wvu.Cols" localSheetId="0" hidden="1">'Bobot (ga jd dpk)'!$G:$H</definedName>
    <definedName name="Z_E05F132A_412E_4237_9871_419D88A58643_.wvu.Cols" localSheetId="1" hidden="1">'Bobot (rev)'!$A:$A</definedName>
    <definedName name="Z_E05F132A_412E_4237_9871_419D88A58643_.wvu.Cols" localSheetId="7" hidden="1">BPBD!$A:$A</definedName>
    <definedName name="Z_E05F132A_412E_4237_9871_419D88A58643_.wvu.Cols" localSheetId="3" hidden="1">'LKE Gab'!$A:$A</definedName>
    <definedName name="Z_E05F132A_412E_4237_9871_419D88A58643_.wvu.Cols" localSheetId="2" hidden="1">'LKE Utama'!$A:$A</definedName>
    <definedName name="Z_E05F132A_412E_4237_9871_419D88A58643_.wvu.Cols" localSheetId="4" hidden="1">Pusat!$A:$A</definedName>
    <definedName name="Z_E05F132A_412E_4237_9871_419D88A58643_.wvu.Cols" localSheetId="8" hidden="1">Sheet1!$A:$A</definedName>
    <definedName name="Z_E05F132A_412E_4237_9871_419D88A58643_.wvu.FilterData" localSheetId="1" hidden="1">'Bobot (rev)'!$A$2:$P$2</definedName>
    <definedName name="Z_E05F132A_412E_4237_9871_419D88A58643_.wvu.FilterData" localSheetId="7" hidden="1">BPBD!$A$2:$O$234</definedName>
    <definedName name="Z_E05F132A_412E_4237_9871_419D88A58643_.wvu.FilterData" localSheetId="5" hidden="1">'Ctt Unit'!$A$2:$L$69</definedName>
    <definedName name="Z_E05F132A_412E_4237_9871_419D88A58643_.wvu.FilterData" localSheetId="3" hidden="1">'LKE Gab'!$A$3:$P$120</definedName>
    <definedName name="Z_E05F132A_412E_4237_9871_419D88A58643_.wvu.FilterData" localSheetId="2" hidden="1">'LKE Utama'!$A$3:$N$51</definedName>
    <definedName name="Z_E05F132A_412E_4237_9871_419D88A58643_.wvu.FilterData" localSheetId="4" hidden="1">Pusat!$A$2:$P$406</definedName>
    <definedName name="Z_E05F132A_412E_4237_9871_419D88A58643_.wvu.FilterData" localSheetId="6" hidden="1">'Rekap Unit'!$A$2:$U$231</definedName>
    <definedName name="Z_E05F132A_412E_4237_9871_419D88A58643_.wvu.PrintArea" localSheetId="0" hidden="1">'Bobot (ga jd dpk)'!$A$1:$J$88</definedName>
    <definedName name="Z_E05F132A_412E_4237_9871_419D88A58643_.wvu.PrintArea" localSheetId="1" hidden="1">'Bobot (rev)'!$B$1:$H$106</definedName>
    <definedName name="Z_E05F132A_412E_4237_9871_419D88A58643_.wvu.PrintArea" localSheetId="7" hidden="1">BPBD!$B$1:$G$234</definedName>
    <definedName name="Z_E05F132A_412E_4237_9871_419D88A58643_.wvu.PrintArea" localSheetId="4" hidden="1">Pusat!$B$1:$G$404</definedName>
    <definedName name="Z_E05F132A_412E_4237_9871_419D88A58643_.wvu.PrintTitles" localSheetId="0" hidden="1">'Bobot (ga jd dpk)'!$1:$1</definedName>
    <definedName name="Z_E05F132A_412E_4237_9871_419D88A58643_.wvu.PrintTitles" localSheetId="1" hidden="1">'Bobot (rev)'!$1:$1</definedName>
    <definedName name="Z_E05F132A_412E_4237_9871_419D88A58643_.wvu.PrintTitles" localSheetId="7" hidden="1">BPBD!$1:$1</definedName>
    <definedName name="Z_E05F132A_412E_4237_9871_419D88A58643_.wvu.PrintTitles" localSheetId="4" hidden="1">Pusat!$1:$1</definedName>
  </definedNames>
  <calcPr calcId="152511"/>
  <customWorkbookViews>
    <customWorkbookView name="inspektorat - Personal View" guid="{E05F132A-412E-4237-9871-419D88A58643}" mergeInterval="0" personalView="1" maximized="1" xWindow="-8" yWindow="-8" windowWidth="1382" windowHeight="744" activeSheetId="9"/>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9" i="5" l="1"/>
  <c r="K385" i="5"/>
  <c r="K382" i="5"/>
  <c r="K374" i="5"/>
  <c r="K371" i="5"/>
  <c r="K367" i="5"/>
  <c r="K361" i="5"/>
  <c r="K353" i="5"/>
  <c r="K352" i="5" s="1"/>
  <c r="K346" i="5"/>
  <c r="K345" i="5" s="1"/>
  <c r="K334" i="5"/>
  <c r="K331" i="5"/>
  <c r="K319" i="5"/>
  <c r="K314" i="5"/>
  <c r="K310" i="5"/>
  <c r="K305" i="5"/>
  <c r="K298" i="5"/>
  <c r="K277" i="5"/>
  <c r="K251" i="5"/>
  <c r="K247" i="5"/>
  <c r="K239" i="5"/>
  <c r="K234" i="5"/>
  <c r="K231" i="5"/>
  <c r="K228" i="5"/>
  <c r="X229" i="7" l="1"/>
  <c r="X228" i="7"/>
  <c r="X227" i="7"/>
  <c r="X226" i="7"/>
  <c r="X222" i="7"/>
  <c r="X221" i="7"/>
  <c r="X220" i="7"/>
  <c r="X218" i="7"/>
  <c r="X217" i="7"/>
  <c r="X216" i="7"/>
  <c r="X215" i="7"/>
  <c r="X214" i="7"/>
  <c r="X213" i="7"/>
  <c r="X211" i="7"/>
  <c r="X210" i="7"/>
  <c r="X209" i="7"/>
  <c r="X208" i="7"/>
  <c r="X207" i="7"/>
  <c r="X205" i="7"/>
  <c r="X202" i="7"/>
  <c r="X200" i="7"/>
  <c r="X198" i="7"/>
  <c r="X197" i="7"/>
  <c r="X196" i="7"/>
  <c r="X195" i="7"/>
  <c r="X194" i="7"/>
  <c r="X193" i="7"/>
  <c r="X192" i="7"/>
  <c r="X191" i="7"/>
  <c r="X190" i="7"/>
  <c r="X189" i="7"/>
  <c r="X188" i="7"/>
  <c r="X187" i="7"/>
  <c r="X186" i="7"/>
  <c r="X182" i="7"/>
  <c r="X181" i="7"/>
  <c r="X180" i="7"/>
  <c r="X178" i="7"/>
  <c r="X177" i="7"/>
  <c r="X172" i="7"/>
  <c r="X171" i="7"/>
  <c r="X170" i="7"/>
  <c r="X168" i="7"/>
  <c r="X165" i="7"/>
  <c r="X162" i="7"/>
  <c r="X159" i="7"/>
  <c r="X158" i="7"/>
  <c r="X157" i="7"/>
  <c r="X153" i="7"/>
  <c r="X150" i="7"/>
  <c r="X149" i="7"/>
  <c r="X148" i="7"/>
  <c r="X147" i="7"/>
  <c r="X146" i="7"/>
  <c r="X145" i="7"/>
  <c r="X144" i="7"/>
  <c r="X140" i="7"/>
  <c r="X137" i="7"/>
  <c r="X136" i="7"/>
  <c r="X133" i="7"/>
  <c r="X132" i="7"/>
  <c r="X130" i="7"/>
  <c r="X128" i="7"/>
  <c r="X127" i="7"/>
  <c r="X126" i="7"/>
  <c r="X125" i="7"/>
  <c r="X124" i="7"/>
  <c r="X121" i="7"/>
  <c r="X120" i="7"/>
  <c r="X116" i="7"/>
  <c r="X115" i="7"/>
  <c r="X114" i="7"/>
  <c r="X112" i="7"/>
  <c r="X111" i="7"/>
  <c r="X110" i="7"/>
  <c r="X107" i="7"/>
  <c r="X105" i="7"/>
  <c r="X103" i="7"/>
  <c r="X101" i="7"/>
  <c r="X100" i="7"/>
  <c r="X99" i="7"/>
  <c r="X98" i="7"/>
  <c r="X97" i="7"/>
  <c r="X96" i="7"/>
  <c r="X94" i="7"/>
  <c r="X93" i="7"/>
  <c r="X92" i="7"/>
  <c r="X91" i="7"/>
  <c r="X88" i="7"/>
  <c r="X87" i="7"/>
  <c r="X85" i="7"/>
  <c r="X84" i="7"/>
  <c r="X83" i="7"/>
  <c r="X82" i="7"/>
  <c r="X80" i="7"/>
  <c r="X77" i="7"/>
  <c r="X75" i="7"/>
  <c r="X72" i="7"/>
  <c r="X69" i="7"/>
  <c r="X68" i="7"/>
  <c r="X67" i="7"/>
  <c r="X66" i="7"/>
  <c r="X65" i="7"/>
  <c r="X64" i="7"/>
  <c r="X61" i="7"/>
  <c r="X59" i="7"/>
  <c r="X57" i="7"/>
  <c r="X54" i="7"/>
  <c r="X53" i="7"/>
  <c r="X51" i="7"/>
  <c r="X50" i="7"/>
  <c r="X49" i="7"/>
  <c r="X48" i="7"/>
  <c r="X47" i="7"/>
  <c r="X46" i="7"/>
  <c r="X45" i="7"/>
  <c r="X44" i="7"/>
  <c r="X40" i="7"/>
  <c r="X39" i="7"/>
  <c r="X37" i="7"/>
  <c r="X36" i="7"/>
  <c r="X35" i="7"/>
  <c r="X34" i="7"/>
  <c r="X33" i="7"/>
  <c r="X32" i="7"/>
  <c r="X31" i="7"/>
  <c r="X30" i="7"/>
  <c r="X29" i="7"/>
  <c r="X28" i="7"/>
  <c r="X25" i="7"/>
  <c r="X24" i="7"/>
  <c r="X21" i="7"/>
  <c r="X18" i="7"/>
  <c r="X17" i="7"/>
  <c r="X16" i="7"/>
  <c r="X15" i="7"/>
  <c r="X13" i="7"/>
  <c r="X12" i="7"/>
  <c r="X9" i="7"/>
  <c r="X8" i="7"/>
  <c r="W229" i="7"/>
  <c r="W228" i="7"/>
  <c r="W227" i="7"/>
  <c r="W226" i="7"/>
  <c r="W225" i="7"/>
  <c r="W222" i="7"/>
  <c r="W221" i="7"/>
  <c r="W220" i="7"/>
  <c r="W217" i="7"/>
  <c r="W216" i="7"/>
  <c r="W215" i="7"/>
  <c r="W214" i="7"/>
  <c r="W213" i="7"/>
  <c r="W211" i="7"/>
  <c r="W210" i="7"/>
  <c r="W209" i="7"/>
  <c r="W208" i="7"/>
  <c r="W207" i="7"/>
  <c r="W205" i="7"/>
  <c r="W200" i="7"/>
  <c r="W197" i="7"/>
  <c r="W196" i="7"/>
  <c r="W195" i="7"/>
  <c r="W194" i="7"/>
  <c r="W193" i="7"/>
  <c r="W192" i="7"/>
  <c r="W191" i="7"/>
  <c r="W190" i="7"/>
  <c r="W189" i="7"/>
  <c r="W188" i="7"/>
  <c r="W187" i="7"/>
  <c r="W186" i="7"/>
  <c r="W182" i="7"/>
  <c r="W181" i="7"/>
  <c r="W180" i="7"/>
  <c r="W178" i="7"/>
  <c r="W177" i="7"/>
  <c r="W172" i="7"/>
  <c r="W171" i="7"/>
  <c r="W170" i="7"/>
  <c r="W168" i="7"/>
  <c r="W165" i="7"/>
  <c r="W162" i="7"/>
  <c r="W159" i="7"/>
  <c r="W158" i="7"/>
  <c r="W157" i="7"/>
  <c r="W153" i="7"/>
  <c r="W150" i="7"/>
  <c r="W149" i="7"/>
  <c r="W148" i="7"/>
  <c r="W147" i="7"/>
  <c r="W146" i="7"/>
  <c r="W145" i="7"/>
  <c r="W140" i="7"/>
  <c r="W137" i="7"/>
  <c r="W136" i="7"/>
  <c r="W133" i="7"/>
  <c r="W132" i="7"/>
  <c r="W130" i="7"/>
  <c r="W128" i="7"/>
  <c r="W127" i="7"/>
  <c r="W126" i="7"/>
  <c r="W125" i="7"/>
  <c r="W124" i="7"/>
  <c r="W121" i="7"/>
  <c r="W120" i="7"/>
  <c r="W116" i="7"/>
  <c r="W115" i="7"/>
  <c r="W114" i="7"/>
  <c r="W112" i="7"/>
  <c r="W111" i="7"/>
  <c r="W110" i="7"/>
  <c r="W105" i="7"/>
  <c r="W104" i="7"/>
  <c r="W103" i="7"/>
  <c r="W101" i="7"/>
  <c r="W100" i="7"/>
  <c r="W99" i="7"/>
  <c r="W98" i="7"/>
  <c r="W97" i="7"/>
  <c r="W96" i="7"/>
  <c r="W94" i="7"/>
  <c r="W93" i="7"/>
  <c r="W92" i="7"/>
  <c r="W91" i="7"/>
  <c r="W88" i="7"/>
  <c r="W87" i="7"/>
  <c r="W85" i="7"/>
  <c r="W84" i="7"/>
  <c r="W83" i="7"/>
  <c r="W82" i="7"/>
  <c r="W80" i="7"/>
  <c r="W77" i="7"/>
  <c r="W75" i="7"/>
  <c r="W74" i="7"/>
  <c r="W72" i="7"/>
  <c r="W69" i="7"/>
  <c r="W68" i="7"/>
  <c r="W67" i="7"/>
  <c r="W66" i="7"/>
  <c r="W65" i="7"/>
  <c r="W62" i="7"/>
  <c r="W59" i="7"/>
  <c r="W58" i="7"/>
  <c r="W54" i="7"/>
  <c r="W53" i="7"/>
  <c r="W51" i="7"/>
  <c r="W50" i="7"/>
  <c r="W49" i="7"/>
  <c r="W48" i="7"/>
  <c r="W47" i="7"/>
  <c r="W46" i="7"/>
  <c r="W45" i="7"/>
  <c r="W44" i="7"/>
  <c r="W40" i="7"/>
  <c r="W37" i="7"/>
  <c r="W36" i="7"/>
  <c r="W35" i="7"/>
  <c r="W34" i="7"/>
  <c r="W33" i="7"/>
  <c r="W32" i="7"/>
  <c r="W31" i="7"/>
  <c r="W30" i="7"/>
  <c r="W29" i="7"/>
  <c r="W28" i="7"/>
  <c r="W25" i="7"/>
  <c r="W21" i="7"/>
  <c r="W20" i="7"/>
  <c r="W18" i="7"/>
  <c r="W17" i="7"/>
  <c r="W16" i="7"/>
  <c r="W13" i="7"/>
  <c r="W12" i="7"/>
  <c r="W9" i="7"/>
  <c r="W8" i="7"/>
  <c r="X152" i="7" l="1"/>
  <c r="W76" i="7"/>
  <c r="X70" i="7"/>
  <c r="X76" i="7"/>
  <c r="X154" i="7"/>
  <c r="X166" i="7"/>
  <c r="W24" i="7"/>
  <c r="W201" i="7"/>
  <c r="W212" i="7"/>
  <c r="X212" i="7"/>
  <c r="W113" i="7"/>
  <c r="W176" i="7"/>
  <c r="X118" i="7"/>
  <c r="X224" i="7"/>
  <c r="W164" i="7"/>
  <c r="W155" i="7"/>
  <c r="X184" i="7"/>
  <c r="X164" i="7"/>
  <c r="X138" i="7"/>
  <c r="X122" i="7"/>
  <c r="X113" i="7"/>
  <c r="X108" i="7"/>
  <c r="X106" i="7"/>
  <c r="X102" i="7"/>
  <c r="X86" i="7"/>
  <c r="X60" i="7"/>
  <c r="X52" i="7"/>
  <c r="X19" i="7"/>
  <c r="X20" i="7"/>
  <c r="X10" i="7"/>
  <c r="X11" i="7"/>
  <c r="X6" i="7"/>
  <c r="X7" i="7"/>
  <c r="W166" i="7"/>
  <c r="W143" i="7"/>
  <c r="W138" i="7"/>
  <c r="W63" i="7"/>
  <c r="W64" i="7"/>
  <c r="W52" i="7"/>
  <c r="W19" i="7"/>
  <c r="X223" i="7"/>
  <c r="X38" i="7"/>
  <c r="X56" i="7"/>
  <c r="X63" i="7"/>
  <c r="X95" i="7"/>
  <c r="X176" i="7"/>
  <c r="X81" i="7"/>
  <c r="X109" i="7"/>
  <c r="X185" i="7"/>
  <c r="X201" i="7"/>
  <c r="X225" i="7"/>
  <c r="X104" i="7"/>
  <c r="X156" i="7"/>
  <c r="X27" i="7"/>
  <c r="X73" i="7"/>
  <c r="X90" i="7"/>
  <c r="X134" i="7"/>
  <c r="X143" i="7"/>
  <c r="X169" i="7"/>
  <c r="X58" i="7"/>
  <c r="X62" i="7"/>
  <c r="X74" i="7"/>
  <c r="X174" i="7"/>
  <c r="X206" i="7"/>
  <c r="X230" i="7"/>
  <c r="X14" i="7"/>
  <c r="X129" i="7"/>
  <c r="X43" i="7"/>
  <c r="X71" i="7"/>
  <c r="X79" i="7"/>
  <c r="X119" i="7"/>
  <c r="X123" i="7"/>
  <c r="X131" i="7"/>
  <c r="X135" i="7"/>
  <c r="X139" i="7"/>
  <c r="X151" i="7"/>
  <c r="X167" i="7"/>
  <c r="X175" i="7"/>
  <c r="X179" i="7"/>
  <c r="X199" i="7"/>
  <c r="X203" i="7"/>
  <c r="X219" i="7"/>
  <c r="W122" i="7"/>
  <c r="W123" i="7"/>
  <c r="W81" i="7"/>
  <c r="W175" i="7"/>
  <c r="W184" i="7"/>
  <c r="W185" i="7"/>
  <c r="W218" i="7"/>
  <c r="W219" i="7"/>
  <c r="W156" i="7"/>
  <c r="W108" i="7"/>
  <c r="W109" i="7"/>
  <c r="W102" i="7"/>
  <c r="W202" i="7"/>
  <c r="W203" i="7"/>
  <c r="W144" i="7"/>
  <c r="W14" i="7"/>
  <c r="W15" i="7"/>
  <c r="W22" i="7"/>
  <c r="W23" i="7"/>
  <c r="W43" i="7"/>
  <c r="W60" i="7"/>
  <c r="W61" i="7"/>
  <c r="W70" i="7"/>
  <c r="W71" i="7"/>
  <c r="W154" i="7"/>
  <c r="W10" i="7"/>
  <c r="W11" i="7"/>
  <c r="W38" i="7"/>
  <c r="W39" i="7"/>
  <c r="W56" i="7"/>
  <c r="W57" i="7"/>
  <c r="W107" i="7"/>
  <c r="W106" i="7"/>
  <c r="W129" i="7"/>
  <c r="W131" i="7"/>
  <c r="W152" i="7"/>
  <c r="W160" i="7"/>
  <c r="W161" i="7"/>
  <c r="W198" i="7"/>
  <c r="W199" i="7"/>
  <c r="W6" i="7"/>
  <c r="W86" i="7"/>
  <c r="W95" i="7"/>
  <c r="W118" i="7"/>
  <c r="W169" i="7"/>
  <c r="W206" i="7"/>
  <c r="W230" i="7"/>
  <c r="W27" i="7"/>
  <c r="W73" i="7"/>
  <c r="W90" i="7"/>
  <c r="W134" i="7"/>
  <c r="W119" i="7"/>
  <c r="W135" i="7"/>
  <c r="W139" i="7"/>
  <c r="W151" i="7"/>
  <c r="W167" i="7"/>
  <c r="W179" i="7"/>
  <c r="W7" i="7"/>
  <c r="X142" i="7"/>
  <c r="X183" i="7"/>
  <c r="X204" i="7"/>
  <c r="W204" i="7"/>
  <c r="V228" i="7"/>
  <c r="V227" i="7"/>
  <c r="V226" i="7"/>
  <c r="V225" i="7"/>
  <c r="V222" i="7"/>
  <c r="V221" i="7"/>
  <c r="V220" i="7"/>
  <c r="V217" i="7"/>
  <c r="V216" i="7"/>
  <c r="V215" i="7"/>
  <c r="V214" i="7"/>
  <c r="V213" i="7"/>
  <c r="V210" i="7"/>
  <c r="V209" i="7"/>
  <c r="V208" i="7"/>
  <c r="V207" i="7"/>
  <c r="V201" i="7"/>
  <c r="V197" i="7"/>
  <c r="V196" i="7"/>
  <c r="V195" i="7"/>
  <c r="V194" i="7"/>
  <c r="V193" i="7"/>
  <c r="V192" i="7"/>
  <c r="V191" i="7"/>
  <c r="V190" i="7"/>
  <c r="V189" i="7"/>
  <c r="V188" i="7"/>
  <c r="V187" i="7"/>
  <c r="V186" i="7"/>
  <c r="V185" i="7"/>
  <c r="V182" i="7"/>
  <c r="V181" i="7"/>
  <c r="V180" i="7"/>
  <c r="V177" i="7"/>
  <c r="V171" i="7"/>
  <c r="V170" i="7"/>
  <c r="V168" i="7"/>
  <c r="V167" i="7"/>
  <c r="V165" i="7"/>
  <c r="V162" i="7"/>
  <c r="V159" i="7"/>
  <c r="V158" i="7"/>
  <c r="V157" i="7"/>
  <c r="V156" i="7"/>
  <c r="V153" i="7"/>
  <c r="V151" i="7"/>
  <c r="V149" i="7"/>
  <c r="V148" i="7"/>
  <c r="V147" i="7"/>
  <c r="V146" i="7"/>
  <c r="V144" i="7"/>
  <c r="V140" i="7"/>
  <c r="V137" i="7"/>
  <c r="V136" i="7"/>
  <c r="V133" i="7"/>
  <c r="V132" i="7"/>
  <c r="V131" i="7"/>
  <c r="V130" i="7"/>
  <c r="V128" i="7"/>
  <c r="V127" i="7"/>
  <c r="V126" i="7"/>
  <c r="V125" i="7"/>
  <c r="V124" i="7"/>
  <c r="V121" i="7"/>
  <c r="V120" i="7"/>
  <c r="V116" i="7"/>
  <c r="V115" i="7"/>
  <c r="V114" i="7"/>
  <c r="V112" i="7"/>
  <c r="V111" i="7"/>
  <c r="V110" i="7"/>
  <c r="V107" i="7"/>
  <c r="V105" i="7"/>
  <c r="V104" i="7"/>
  <c r="V103" i="7"/>
  <c r="V101" i="7"/>
  <c r="V100" i="7"/>
  <c r="V99" i="7"/>
  <c r="V98" i="7"/>
  <c r="V97" i="7"/>
  <c r="V94" i="7"/>
  <c r="V93" i="7"/>
  <c r="V92" i="7"/>
  <c r="V91" i="7"/>
  <c r="V88" i="7"/>
  <c r="V87" i="7"/>
  <c r="V85" i="7"/>
  <c r="V84" i="7"/>
  <c r="V83" i="7"/>
  <c r="V82" i="7"/>
  <c r="V81" i="7"/>
  <c r="V80" i="7"/>
  <c r="V77" i="7"/>
  <c r="V75" i="7"/>
  <c r="V72" i="7"/>
  <c r="V69" i="7"/>
  <c r="V68" i="7"/>
  <c r="V66" i="7"/>
  <c r="V65" i="7"/>
  <c r="V64" i="7"/>
  <c r="V62" i="7"/>
  <c r="V61" i="7"/>
  <c r="V59" i="7"/>
  <c r="V58" i="7"/>
  <c r="V57" i="7"/>
  <c r="V54" i="7"/>
  <c r="V53" i="7"/>
  <c r="V51" i="7"/>
  <c r="V50" i="7"/>
  <c r="V49" i="7"/>
  <c r="V48" i="7"/>
  <c r="V47" i="7"/>
  <c r="V46" i="7"/>
  <c r="V45" i="7"/>
  <c r="V44" i="7"/>
  <c r="V40" i="7"/>
  <c r="V39" i="7"/>
  <c r="V37" i="7"/>
  <c r="V36" i="7"/>
  <c r="V35" i="7"/>
  <c r="V34" i="7"/>
  <c r="V33" i="7"/>
  <c r="V32" i="7"/>
  <c r="V31" i="7"/>
  <c r="V30" i="7"/>
  <c r="V29" i="7"/>
  <c r="V25" i="7"/>
  <c r="V24" i="7"/>
  <c r="V21" i="7"/>
  <c r="V20" i="7"/>
  <c r="V18" i="7"/>
  <c r="V17" i="7"/>
  <c r="V16" i="7"/>
  <c r="V13" i="7"/>
  <c r="V12" i="7"/>
  <c r="V9" i="7"/>
  <c r="V8" i="7"/>
  <c r="U229" i="7"/>
  <c r="U228" i="7"/>
  <c r="U227" i="7"/>
  <c r="U225" i="7"/>
  <c r="U222" i="7"/>
  <c r="U221" i="7"/>
  <c r="U220" i="7"/>
  <c r="U218" i="7"/>
  <c r="U217" i="7"/>
  <c r="U216" i="7"/>
  <c r="U215" i="7"/>
  <c r="U214" i="7"/>
  <c r="U213" i="7"/>
  <c r="U211" i="7"/>
  <c r="U210" i="7"/>
  <c r="U209" i="7"/>
  <c r="U208" i="7"/>
  <c r="U207" i="7"/>
  <c r="U202" i="7"/>
  <c r="U200" i="7"/>
  <c r="U198" i="7"/>
  <c r="U197" i="7"/>
  <c r="U196" i="7"/>
  <c r="U195" i="7"/>
  <c r="U194" i="7"/>
  <c r="U193" i="7"/>
  <c r="U192" i="7"/>
  <c r="U191" i="7"/>
  <c r="U190" i="7"/>
  <c r="U189" i="7"/>
  <c r="U188" i="7"/>
  <c r="U187" i="7"/>
  <c r="U186" i="7"/>
  <c r="U185" i="7"/>
  <c r="U182" i="7"/>
  <c r="U181" i="7"/>
  <c r="U180" i="7"/>
  <c r="U178" i="7"/>
  <c r="U176" i="7"/>
  <c r="U172" i="7"/>
  <c r="U171" i="7"/>
  <c r="U170" i="7"/>
  <c r="U168" i="7"/>
  <c r="U167" i="7"/>
  <c r="U165" i="7"/>
  <c r="U162" i="7"/>
  <c r="U160" i="7"/>
  <c r="U159" i="7"/>
  <c r="U158" i="7"/>
  <c r="U157" i="7"/>
  <c r="U156" i="7"/>
  <c r="U153" i="7"/>
  <c r="U152" i="7"/>
  <c r="U150" i="7"/>
  <c r="U149" i="7"/>
  <c r="U148" i="7"/>
  <c r="U147" i="7"/>
  <c r="U146" i="7"/>
  <c r="U145" i="7"/>
  <c r="U144" i="7"/>
  <c r="U140" i="7"/>
  <c r="U139" i="7"/>
  <c r="U137" i="7"/>
  <c r="U136" i="7"/>
  <c r="U133" i="7"/>
  <c r="U132" i="7"/>
  <c r="U131" i="7"/>
  <c r="U130" i="7"/>
  <c r="U128" i="7"/>
  <c r="U127" i="7"/>
  <c r="U126" i="7"/>
  <c r="U125" i="7"/>
  <c r="U124" i="7"/>
  <c r="U121" i="7"/>
  <c r="U120" i="7"/>
  <c r="U116" i="7"/>
  <c r="U115" i="7"/>
  <c r="U114" i="7"/>
  <c r="U112" i="7"/>
  <c r="U111" i="7"/>
  <c r="U110" i="7"/>
  <c r="U109" i="7"/>
  <c r="U107" i="7"/>
  <c r="U105" i="7"/>
  <c r="U104" i="7"/>
  <c r="U101" i="7"/>
  <c r="U100" i="7"/>
  <c r="U99" i="7"/>
  <c r="U98" i="7"/>
  <c r="U97" i="7"/>
  <c r="U96" i="7"/>
  <c r="U94" i="7"/>
  <c r="U93" i="7"/>
  <c r="U92" i="7"/>
  <c r="U88" i="7"/>
  <c r="U87" i="7"/>
  <c r="U85" i="7"/>
  <c r="U84" i="7"/>
  <c r="U83" i="7"/>
  <c r="U82" i="7"/>
  <c r="U81" i="7"/>
  <c r="U76" i="7"/>
  <c r="U75" i="7"/>
  <c r="U74" i="7"/>
  <c r="U72" i="7"/>
  <c r="U69" i="7"/>
  <c r="U68" i="7"/>
  <c r="U67" i="7"/>
  <c r="U66" i="7"/>
  <c r="U65" i="7"/>
  <c r="U64" i="7"/>
  <c r="U62" i="7"/>
  <c r="U61" i="7"/>
  <c r="U59" i="7"/>
  <c r="U58" i="7"/>
  <c r="U57" i="7"/>
  <c r="U53" i="7"/>
  <c r="U51" i="7"/>
  <c r="U50" i="7"/>
  <c r="U49" i="7"/>
  <c r="U48" i="7"/>
  <c r="U47" i="7"/>
  <c r="U46" i="7"/>
  <c r="U45" i="7"/>
  <c r="U44" i="7"/>
  <c r="U43" i="7"/>
  <c r="U40" i="7"/>
  <c r="U37" i="7"/>
  <c r="U36" i="7"/>
  <c r="U35" i="7"/>
  <c r="U34" i="7"/>
  <c r="U33" i="7"/>
  <c r="U32" i="7"/>
  <c r="U31" i="7"/>
  <c r="U30" i="7"/>
  <c r="U29" i="7"/>
  <c r="U28" i="7"/>
  <c r="U25" i="7"/>
  <c r="U20" i="7"/>
  <c r="U18" i="7"/>
  <c r="U17" i="7"/>
  <c r="U16" i="7"/>
  <c r="U13" i="7"/>
  <c r="U12" i="7"/>
  <c r="U9" i="7"/>
  <c r="U8" i="7"/>
  <c r="X155" i="7" l="1"/>
  <c r="V52" i="7"/>
  <c r="X78" i="7"/>
  <c r="U38" i="7"/>
  <c r="V150" i="7"/>
  <c r="U14" i="7"/>
  <c r="U52" i="7"/>
  <c r="V113" i="7"/>
  <c r="V198" i="7"/>
  <c r="V199" i="7"/>
  <c r="X163" i="7"/>
  <c r="U177" i="7"/>
  <c r="U230" i="7"/>
  <c r="V19" i="7"/>
  <c r="V23" i="7"/>
  <c r="V178" i="7"/>
  <c r="V179" i="7"/>
  <c r="V218" i="7"/>
  <c r="V219" i="7"/>
  <c r="U22" i="7"/>
  <c r="V86" i="7"/>
  <c r="U151" i="7"/>
  <c r="U201" i="7"/>
  <c r="V145" i="7"/>
  <c r="W142" i="7"/>
  <c r="U223" i="7"/>
  <c r="U226" i="7"/>
  <c r="U219" i="7"/>
  <c r="U212" i="7"/>
  <c r="U203" i="7"/>
  <c r="U199" i="7"/>
  <c r="U173" i="7"/>
  <c r="U179" i="7"/>
  <c r="U169" i="7"/>
  <c r="U166" i="7"/>
  <c r="U164" i="7"/>
  <c r="U161" i="7"/>
  <c r="U134" i="7"/>
  <c r="U90" i="7"/>
  <c r="U24" i="7"/>
  <c r="U19" i="7"/>
  <c r="U175" i="7"/>
  <c r="U174" i="7"/>
  <c r="X173" i="7"/>
  <c r="X117" i="7"/>
  <c r="X55" i="7"/>
  <c r="X26" i="7"/>
  <c r="X22" i="7"/>
  <c r="X23" i="7"/>
  <c r="X5" i="7"/>
  <c r="U138" i="7"/>
  <c r="U135" i="7"/>
  <c r="U129" i="7"/>
  <c r="U122" i="7"/>
  <c r="U123" i="7"/>
  <c r="U119" i="7"/>
  <c r="U113" i="7"/>
  <c r="U108" i="7"/>
  <c r="U106" i="7"/>
  <c r="U102" i="7"/>
  <c r="U103" i="7"/>
  <c r="U95" i="7"/>
  <c r="U91" i="7"/>
  <c r="U86" i="7"/>
  <c r="U80" i="7"/>
  <c r="U77" i="7"/>
  <c r="U73" i="7"/>
  <c r="U70" i="7"/>
  <c r="U71" i="7"/>
  <c r="U63" i="7"/>
  <c r="U60" i="7"/>
  <c r="U56" i="7"/>
  <c r="U54" i="7"/>
  <c r="U41" i="7"/>
  <c r="U39" i="7"/>
  <c r="U23" i="7"/>
  <c r="U21" i="7"/>
  <c r="U15" i="7"/>
  <c r="U10" i="7"/>
  <c r="U11" i="7"/>
  <c r="U6" i="7"/>
  <c r="U7" i="7"/>
  <c r="W183" i="7"/>
  <c r="W163" i="7"/>
  <c r="W117" i="7"/>
  <c r="W89" i="7"/>
  <c r="W55" i="7"/>
  <c r="W5" i="7"/>
  <c r="V229" i="7"/>
  <c r="V230" i="7"/>
  <c r="V223" i="7"/>
  <c r="V224" i="7"/>
  <c r="V211" i="7"/>
  <c r="V212" i="7"/>
  <c r="V206" i="7"/>
  <c r="V202" i="7"/>
  <c r="V203" i="7"/>
  <c r="V200" i="7"/>
  <c r="V176" i="7"/>
  <c r="V175" i="7"/>
  <c r="V169" i="7"/>
  <c r="V172" i="7"/>
  <c r="V166" i="7"/>
  <c r="V152" i="7"/>
  <c r="V138" i="7"/>
  <c r="V139" i="7"/>
  <c r="V134" i="7"/>
  <c r="V135" i="7"/>
  <c r="V129" i="7"/>
  <c r="V122" i="7"/>
  <c r="V123" i="7"/>
  <c r="V119" i="7"/>
  <c r="V108" i="7"/>
  <c r="V109" i="7"/>
  <c r="V106" i="7"/>
  <c r="V102" i="7"/>
  <c r="V95" i="7"/>
  <c r="V96" i="7"/>
  <c r="V78" i="7"/>
  <c r="V79" i="7"/>
  <c r="V76" i="7"/>
  <c r="V73" i="7"/>
  <c r="V74" i="7"/>
  <c r="V70" i="7"/>
  <c r="V71" i="7"/>
  <c r="V63" i="7"/>
  <c r="V67" i="7"/>
  <c r="V60" i="7"/>
  <c r="V43" i="7"/>
  <c r="V38" i="7"/>
  <c r="V28" i="7"/>
  <c r="V22" i="7"/>
  <c r="V14" i="7"/>
  <c r="V15" i="7"/>
  <c r="V10" i="7"/>
  <c r="V11" i="7"/>
  <c r="V7" i="7"/>
  <c r="X89" i="7"/>
  <c r="X41" i="7"/>
  <c r="X42" i="7"/>
  <c r="X160" i="7"/>
  <c r="X161" i="7"/>
  <c r="W78" i="7"/>
  <c r="W79" i="7"/>
  <c r="W26" i="7"/>
  <c r="W41" i="7"/>
  <c r="W42" i="7"/>
  <c r="W223" i="7"/>
  <c r="W224" i="7"/>
  <c r="W173" i="7"/>
  <c r="W174" i="7"/>
  <c r="V143" i="7" l="1"/>
  <c r="U224" i="7"/>
  <c r="W141" i="7"/>
  <c r="U206" i="7"/>
  <c r="U183" i="7"/>
  <c r="U184" i="7"/>
  <c r="U163" i="7"/>
  <c r="U154" i="7"/>
  <c r="U155" i="7"/>
  <c r="U143" i="7"/>
  <c r="X4" i="7"/>
  <c r="U117" i="7"/>
  <c r="U118" i="7"/>
  <c r="U89" i="7"/>
  <c r="U78" i="7"/>
  <c r="U79" i="7"/>
  <c r="U55" i="7"/>
  <c r="U42" i="7"/>
  <c r="U26" i="7"/>
  <c r="U27" i="7"/>
  <c r="W4" i="7"/>
  <c r="V204" i="7"/>
  <c r="V205" i="7"/>
  <c r="V183" i="7"/>
  <c r="V184" i="7"/>
  <c r="V173" i="7"/>
  <c r="V174" i="7"/>
  <c r="V163" i="7"/>
  <c r="V164" i="7"/>
  <c r="V160" i="7"/>
  <c r="V161" i="7"/>
  <c r="V154" i="7"/>
  <c r="V155" i="7"/>
  <c r="V117" i="7"/>
  <c r="V118" i="7"/>
  <c r="V89" i="7"/>
  <c r="V90" i="7"/>
  <c r="V55" i="7"/>
  <c r="V56" i="7"/>
  <c r="V41" i="7"/>
  <c r="V42" i="7"/>
  <c r="V26" i="7"/>
  <c r="V27" i="7"/>
  <c r="V6" i="7"/>
  <c r="X141" i="7"/>
  <c r="T228" i="7"/>
  <c r="T227" i="7"/>
  <c r="T226" i="7"/>
  <c r="T222" i="7"/>
  <c r="T221" i="7"/>
  <c r="T220" i="7"/>
  <c r="T217" i="7"/>
  <c r="T216" i="7"/>
  <c r="T215" i="7"/>
  <c r="T214" i="7"/>
  <c r="T213" i="7"/>
  <c r="T210" i="7"/>
  <c r="T209" i="7"/>
  <c r="T208" i="7"/>
  <c r="T207" i="7"/>
  <c r="T197" i="7"/>
  <c r="T196" i="7"/>
  <c r="T195" i="7"/>
  <c r="T194" i="7"/>
  <c r="T193" i="7"/>
  <c r="T192" i="7"/>
  <c r="T191" i="7"/>
  <c r="T190" i="7"/>
  <c r="T189" i="7"/>
  <c r="T188" i="7"/>
  <c r="T187" i="7"/>
  <c r="T186" i="7"/>
  <c r="T185" i="7"/>
  <c r="T182" i="7"/>
  <c r="T181" i="7"/>
  <c r="T180" i="7"/>
  <c r="T177" i="7"/>
  <c r="T172" i="7"/>
  <c r="T171" i="7"/>
  <c r="T170" i="7"/>
  <c r="T168" i="7"/>
  <c r="T167" i="7"/>
  <c r="T159" i="7"/>
  <c r="T158" i="7"/>
  <c r="T157" i="7"/>
  <c r="T151" i="7"/>
  <c r="T149" i="7"/>
  <c r="T148" i="7"/>
  <c r="T147" i="7"/>
  <c r="T146" i="7"/>
  <c r="T145" i="7"/>
  <c r="T140" i="7"/>
  <c r="T139" i="7"/>
  <c r="T137" i="7"/>
  <c r="T136" i="7"/>
  <c r="T135" i="7"/>
  <c r="T133" i="7"/>
  <c r="T132" i="7"/>
  <c r="T131" i="7"/>
  <c r="T130" i="7"/>
  <c r="T128" i="7"/>
  <c r="T127" i="7"/>
  <c r="T126" i="7"/>
  <c r="T125" i="7"/>
  <c r="T124" i="7"/>
  <c r="T123" i="7"/>
  <c r="T121" i="7"/>
  <c r="T120" i="7"/>
  <c r="T119" i="7"/>
  <c r="T116" i="7"/>
  <c r="T115" i="7"/>
  <c r="T112" i="7"/>
  <c r="T111" i="7"/>
  <c r="T110" i="7"/>
  <c r="T107" i="7"/>
  <c r="T105" i="7"/>
  <c r="T104" i="7"/>
  <c r="T103" i="7"/>
  <c r="T101" i="7"/>
  <c r="T100" i="7"/>
  <c r="T99" i="7"/>
  <c r="T97" i="7"/>
  <c r="T96" i="7"/>
  <c r="T94" i="7"/>
  <c r="T93" i="7"/>
  <c r="T92" i="7"/>
  <c r="T91" i="7"/>
  <c r="T88" i="7"/>
  <c r="T85" i="7"/>
  <c r="T84" i="7"/>
  <c r="T83" i="7"/>
  <c r="T82" i="7"/>
  <c r="T81" i="7"/>
  <c r="T80" i="7"/>
  <c r="T77" i="7"/>
  <c r="T75" i="7"/>
  <c r="T74" i="7"/>
  <c r="T72" i="7"/>
  <c r="T69" i="7"/>
  <c r="T68" i="7"/>
  <c r="T67" i="7"/>
  <c r="T66" i="7"/>
  <c r="T65" i="7"/>
  <c r="T62" i="7"/>
  <c r="T61" i="7"/>
  <c r="T59" i="7"/>
  <c r="T58" i="7"/>
  <c r="T57" i="7"/>
  <c r="T54" i="7"/>
  <c r="T51" i="7"/>
  <c r="T50" i="7"/>
  <c r="T49" i="7"/>
  <c r="T48" i="7"/>
  <c r="T47" i="7"/>
  <c r="T46" i="7"/>
  <c r="T45" i="7"/>
  <c r="T44" i="7"/>
  <c r="T43" i="7"/>
  <c r="T40" i="7"/>
  <c r="T37" i="7"/>
  <c r="T36" i="7"/>
  <c r="T35" i="7"/>
  <c r="T34" i="7"/>
  <c r="T33" i="7"/>
  <c r="T32" i="7"/>
  <c r="T31" i="7"/>
  <c r="T30" i="7"/>
  <c r="T29" i="7"/>
  <c r="T28" i="7"/>
  <c r="T25" i="7"/>
  <c r="T21" i="7"/>
  <c r="T18" i="7"/>
  <c r="T17" i="7"/>
  <c r="T15" i="7"/>
  <c r="T13" i="7"/>
  <c r="T12" i="7"/>
  <c r="T11" i="7"/>
  <c r="T9" i="7"/>
  <c r="T8" i="7"/>
  <c r="T7" i="7"/>
  <c r="T76" i="7" l="1"/>
  <c r="T178" i="7"/>
  <c r="T179" i="7"/>
  <c r="T166" i="7"/>
  <c r="V141" i="7"/>
  <c r="V142" i="7"/>
  <c r="U204" i="7"/>
  <c r="U205" i="7"/>
  <c r="U142" i="7"/>
  <c r="X3" i="7"/>
  <c r="U5" i="7"/>
  <c r="W3" i="7"/>
  <c r="V5" i="7"/>
  <c r="T229" i="7"/>
  <c r="T230" i="7"/>
  <c r="T225" i="7"/>
  <c r="T218" i="7"/>
  <c r="T219" i="7"/>
  <c r="T211" i="7"/>
  <c r="T212" i="7"/>
  <c r="T202" i="7"/>
  <c r="T203" i="7"/>
  <c r="T200" i="7"/>
  <c r="T201" i="7"/>
  <c r="T198" i="7"/>
  <c r="T199" i="7"/>
  <c r="T176" i="7"/>
  <c r="T175" i="7"/>
  <c r="T169" i="7"/>
  <c r="T165" i="7"/>
  <c r="T162" i="7"/>
  <c r="T156" i="7"/>
  <c r="T152" i="7"/>
  <c r="T153" i="7"/>
  <c r="T150" i="7"/>
  <c r="T144" i="7"/>
  <c r="T138" i="7"/>
  <c r="T134" i="7"/>
  <c r="T129" i="7"/>
  <c r="T122" i="7"/>
  <c r="T113" i="7"/>
  <c r="T114" i="7"/>
  <c r="T108" i="7"/>
  <c r="T109" i="7"/>
  <c r="T106" i="7"/>
  <c r="T102" i="7"/>
  <c r="T95" i="7"/>
  <c r="T98" i="7"/>
  <c r="T86" i="7"/>
  <c r="T87" i="7"/>
  <c r="T73" i="7"/>
  <c r="T70" i="7"/>
  <c r="T71" i="7"/>
  <c r="T63" i="7"/>
  <c r="T64" i="7"/>
  <c r="T60" i="7"/>
  <c r="T52" i="7"/>
  <c r="T53" i="7"/>
  <c r="T38" i="7"/>
  <c r="T39" i="7"/>
  <c r="T24" i="7"/>
  <c r="T19" i="7"/>
  <c r="T20" i="7"/>
  <c r="T14" i="7"/>
  <c r="T16" i="7"/>
  <c r="T10" i="7"/>
  <c r="L230" i="9"/>
  <c r="L229" i="9" s="1"/>
  <c r="L228" i="9"/>
  <c r="L227" i="9"/>
  <c r="K226" i="9"/>
  <c r="L226" i="9" s="1"/>
  <c r="L225" i="9"/>
  <c r="H223" i="9"/>
  <c r="L222" i="9"/>
  <c r="L221" i="9"/>
  <c r="L220" i="9"/>
  <c r="K219" i="9"/>
  <c r="L219" i="9" s="1"/>
  <c r="L218" i="9" s="1"/>
  <c r="L217" i="9"/>
  <c r="L216" i="9"/>
  <c r="L215" i="9"/>
  <c r="L214" i="9"/>
  <c r="L213" i="9"/>
  <c r="K213" i="9"/>
  <c r="K212" i="9"/>
  <c r="L212" i="9" s="1"/>
  <c r="L211" i="9" s="1"/>
  <c r="L210" i="9"/>
  <c r="L209" i="9"/>
  <c r="L208" i="9"/>
  <c r="K207" i="9"/>
  <c r="L207" i="9" s="1"/>
  <c r="H204" i="9"/>
  <c r="L203" i="9"/>
  <c r="L202" i="9" s="1"/>
  <c r="L201" i="9"/>
  <c r="L200" i="9" s="1"/>
  <c r="L199" i="9"/>
  <c r="L198" i="9" s="1"/>
  <c r="L197" i="9"/>
  <c r="L196" i="9"/>
  <c r="K195" i="9"/>
  <c r="L195" i="9" s="1"/>
  <c r="L194" i="9"/>
  <c r="L193" i="9"/>
  <c r="K192" i="9"/>
  <c r="L192" i="9" s="1"/>
  <c r="L191" i="9"/>
  <c r="L190" i="9"/>
  <c r="L189" i="9"/>
  <c r="L188" i="9"/>
  <c r="L187" i="9"/>
  <c r="L186" i="9"/>
  <c r="L185" i="9"/>
  <c r="H183" i="9"/>
  <c r="L182" i="9"/>
  <c r="L181" i="9"/>
  <c r="L180" i="9"/>
  <c r="K179" i="9"/>
  <c r="L179" i="9" s="1"/>
  <c r="L178" i="9" s="1"/>
  <c r="L177" i="9"/>
  <c r="L176" i="9" s="1"/>
  <c r="L175" i="9"/>
  <c r="L174" i="9" s="1"/>
  <c r="H173" i="9"/>
  <c r="L172" i="9"/>
  <c r="L171" i="9"/>
  <c r="L170" i="9"/>
  <c r="L168" i="9"/>
  <c r="L167" i="9"/>
  <c r="L165" i="9"/>
  <c r="L164" i="9" s="1"/>
  <c r="H163" i="9"/>
  <c r="L162" i="9"/>
  <c r="L161" i="9" s="1"/>
  <c r="L160" i="9" s="1"/>
  <c r="H160" i="9"/>
  <c r="L159" i="9"/>
  <c r="L158" i="9"/>
  <c r="K157" i="9"/>
  <c r="L157" i="9" s="1"/>
  <c r="L156" i="9"/>
  <c r="H154" i="9"/>
  <c r="L153" i="9"/>
  <c r="L152" i="9" s="1"/>
  <c r="L151" i="9"/>
  <c r="L150" i="9" s="1"/>
  <c r="L149" i="9"/>
  <c r="L148" i="9"/>
  <c r="K147" i="9"/>
  <c r="L147" i="9" s="1"/>
  <c r="L146" i="9"/>
  <c r="L145" i="9"/>
  <c r="K144" i="9"/>
  <c r="L144" i="9" s="1"/>
  <c r="H142" i="9"/>
  <c r="L140" i="9"/>
  <c r="L139" i="9"/>
  <c r="L137" i="9"/>
  <c r="L136" i="9"/>
  <c r="L135" i="9"/>
  <c r="L133" i="9"/>
  <c r="L132" i="9"/>
  <c r="L131" i="9"/>
  <c r="L130" i="9"/>
  <c r="L128" i="9"/>
  <c r="L127" i="9"/>
  <c r="L126" i="9"/>
  <c r="L125" i="9"/>
  <c r="L124" i="9"/>
  <c r="L123" i="9"/>
  <c r="L121" i="9"/>
  <c r="L120" i="9"/>
  <c r="L119" i="9"/>
  <c r="H117" i="9"/>
  <c r="L116" i="9"/>
  <c r="L115" i="9"/>
  <c r="L114" i="9"/>
  <c r="L112" i="9"/>
  <c r="L111" i="9"/>
  <c r="L110" i="9"/>
  <c r="L109" i="9"/>
  <c r="L107" i="9"/>
  <c r="L106" i="9" s="1"/>
  <c r="L105" i="9"/>
  <c r="L104" i="9"/>
  <c r="L103" i="9"/>
  <c r="L101" i="9"/>
  <c r="L100" i="9"/>
  <c r="L99" i="9"/>
  <c r="L98" i="9"/>
  <c r="L97" i="9"/>
  <c r="L96" i="9"/>
  <c r="L94" i="9"/>
  <c r="L93" i="9"/>
  <c r="L92" i="9"/>
  <c r="L91" i="9"/>
  <c r="H89" i="9"/>
  <c r="L88" i="9"/>
  <c r="L87" i="9"/>
  <c r="L85" i="9"/>
  <c r="L84" i="9"/>
  <c r="L83" i="9"/>
  <c r="L82" i="9"/>
  <c r="L81" i="9"/>
  <c r="L80" i="9"/>
  <c r="H78" i="9"/>
  <c r="L77" i="9"/>
  <c r="L76" i="9" s="1"/>
  <c r="L75" i="9"/>
  <c r="L74" i="9"/>
  <c r="L72" i="9"/>
  <c r="L71" i="9"/>
  <c r="L69" i="9"/>
  <c r="L68" i="9"/>
  <c r="L67" i="9"/>
  <c r="L66" i="9"/>
  <c r="L65" i="9"/>
  <c r="L64" i="9"/>
  <c r="L62" i="9"/>
  <c r="L61" i="9"/>
  <c r="L59" i="9"/>
  <c r="L58" i="9"/>
  <c r="L57" i="9"/>
  <c r="H55" i="9"/>
  <c r="L54" i="9"/>
  <c r="L53" i="9"/>
  <c r="L51" i="9"/>
  <c r="L50" i="9"/>
  <c r="L49" i="9"/>
  <c r="L48" i="9"/>
  <c r="L47" i="9"/>
  <c r="L46" i="9"/>
  <c r="L45" i="9"/>
  <c r="L44" i="9"/>
  <c r="L43" i="9"/>
  <c r="H41" i="9"/>
  <c r="L40" i="9"/>
  <c r="L39" i="9"/>
  <c r="L37" i="9"/>
  <c r="L36" i="9"/>
  <c r="L35" i="9"/>
  <c r="L34" i="9"/>
  <c r="L33" i="9"/>
  <c r="L32" i="9"/>
  <c r="L31" i="9"/>
  <c r="L30" i="9"/>
  <c r="L29" i="9"/>
  <c r="L28" i="9"/>
  <c r="H26" i="9"/>
  <c r="L25" i="9"/>
  <c r="L24" i="9"/>
  <c r="H22" i="9"/>
  <c r="L21" i="9"/>
  <c r="L20" i="9"/>
  <c r="L18" i="9"/>
  <c r="L17" i="9"/>
  <c r="L16" i="9"/>
  <c r="L15" i="9"/>
  <c r="L13" i="9"/>
  <c r="L12" i="9"/>
  <c r="L11" i="9"/>
  <c r="L9" i="9"/>
  <c r="L8" i="9"/>
  <c r="L7" i="9"/>
  <c r="H5" i="9"/>
  <c r="L405" i="5"/>
  <c r="L52" i="9" l="1"/>
  <c r="L56" i="9"/>
  <c r="U141" i="7"/>
  <c r="K206" i="9"/>
  <c r="L206" i="9" s="1"/>
  <c r="L205" i="9" s="1"/>
  <c r="L73" i="9"/>
  <c r="H4" i="9"/>
  <c r="L143" i="9"/>
  <c r="L142" i="9" s="1"/>
  <c r="U3" i="7"/>
  <c r="U4" i="7"/>
  <c r="V3" i="7"/>
  <c r="V4" i="7"/>
  <c r="T223" i="7"/>
  <c r="T224" i="7"/>
  <c r="T206" i="7"/>
  <c r="T183" i="7"/>
  <c r="T184" i="7"/>
  <c r="T173" i="7"/>
  <c r="T174" i="7"/>
  <c r="T163" i="7"/>
  <c r="T164" i="7"/>
  <c r="T160" i="7"/>
  <c r="T161" i="7"/>
  <c r="T154" i="7"/>
  <c r="T155" i="7"/>
  <c r="T143" i="7"/>
  <c r="T117" i="7"/>
  <c r="T118" i="7"/>
  <c r="T89" i="7"/>
  <c r="T90" i="7"/>
  <c r="T78" i="7"/>
  <c r="T79" i="7"/>
  <c r="T55" i="7"/>
  <c r="T56" i="7"/>
  <c r="T41" i="7"/>
  <c r="T42" i="7"/>
  <c r="T26" i="7"/>
  <c r="T27" i="7"/>
  <c r="T22" i="7"/>
  <c r="T23" i="7"/>
  <c r="L224" i="9"/>
  <c r="L223" i="9" s="1"/>
  <c r="L204" i="9"/>
  <c r="L184" i="9"/>
  <c r="L183" i="9" s="1"/>
  <c r="L173" i="9"/>
  <c r="L166" i="9"/>
  <c r="L155" i="9"/>
  <c r="L154" i="9" s="1"/>
  <c r="L134" i="9"/>
  <c r="L113" i="9"/>
  <c r="L90" i="9"/>
  <c r="L86" i="9"/>
  <c r="L70" i="9"/>
  <c r="L38" i="9"/>
  <c r="L19" i="9"/>
  <c r="L6" i="9"/>
  <c r="T6" i="7"/>
  <c r="L129" i="9"/>
  <c r="H141" i="9"/>
  <c r="L10" i="9"/>
  <c r="L23" i="9"/>
  <c r="L22" i="9" s="1"/>
  <c r="L60" i="9"/>
  <c r="L63" i="9"/>
  <c r="L95" i="9"/>
  <c r="L118" i="9"/>
  <c r="L138" i="9"/>
  <c r="L27" i="9"/>
  <c r="L14" i="9"/>
  <c r="L42" i="9"/>
  <c r="L41" i="9" s="1"/>
  <c r="L79" i="9"/>
  <c r="L78" i="9" s="1"/>
  <c r="L102" i="9"/>
  <c r="L108" i="9"/>
  <c r="L122" i="9"/>
  <c r="L169" i="9"/>
  <c r="L163" i="9" s="1"/>
  <c r="H3" i="9"/>
  <c r="L26" i="9" l="1"/>
  <c r="T204" i="7"/>
  <c r="T205" i="7"/>
  <c r="T141" i="7"/>
  <c r="T142" i="7"/>
  <c r="L141" i="9"/>
  <c r="L117" i="9"/>
  <c r="L89" i="9"/>
  <c r="L55" i="9"/>
  <c r="L5" i="9"/>
  <c r="T5" i="7"/>
  <c r="T3" i="7" l="1"/>
  <c r="T4" i="7"/>
  <c r="L4" i="9"/>
  <c r="L3" i="9" s="1"/>
  <c r="S230" i="7"/>
  <c r="R230" i="7"/>
  <c r="Q230" i="7"/>
  <c r="P230" i="7"/>
  <c r="O230" i="7"/>
  <c r="N230" i="7"/>
  <c r="M230" i="7"/>
  <c r="L230" i="7"/>
  <c r="K230" i="7"/>
  <c r="S229" i="7"/>
  <c r="R229" i="7"/>
  <c r="Q229" i="7"/>
  <c r="P229" i="7"/>
  <c r="O229" i="7"/>
  <c r="N229" i="7"/>
  <c r="M229" i="7"/>
  <c r="L229" i="7"/>
  <c r="K229" i="7"/>
  <c r="S228" i="7"/>
  <c r="R228" i="7"/>
  <c r="Q228" i="7"/>
  <c r="P228" i="7"/>
  <c r="O228" i="7"/>
  <c r="N228" i="7"/>
  <c r="M228" i="7"/>
  <c r="L228" i="7"/>
  <c r="K228" i="7"/>
  <c r="S227" i="7"/>
  <c r="R227" i="7"/>
  <c r="Q227" i="7"/>
  <c r="P227" i="7"/>
  <c r="O227" i="7"/>
  <c r="N227" i="7"/>
  <c r="M227" i="7"/>
  <c r="L227" i="7"/>
  <c r="K227" i="7"/>
  <c r="S226" i="7"/>
  <c r="R226" i="7"/>
  <c r="Q226" i="7"/>
  <c r="P226" i="7"/>
  <c r="O226" i="7"/>
  <c r="N226" i="7"/>
  <c r="M226" i="7"/>
  <c r="L226" i="7"/>
  <c r="K226" i="7"/>
  <c r="S225" i="7"/>
  <c r="R225" i="7"/>
  <c r="Q225" i="7"/>
  <c r="P225" i="7"/>
  <c r="O225" i="7"/>
  <c r="N225" i="7"/>
  <c r="M225" i="7"/>
  <c r="L225" i="7"/>
  <c r="K225" i="7"/>
  <c r="S224" i="7"/>
  <c r="R224" i="7"/>
  <c r="Q224" i="7"/>
  <c r="P224" i="7"/>
  <c r="O224" i="7"/>
  <c r="N224" i="7"/>
  <c r="M224" i="7"/>
  <c r="L224" i="7"/>
  <c r="K224" i="7"/>
  <c r="S223" i="7"/>
  <c r="R223" i="7"/>
  <c r="Q223" i="7"/>
  <c r="P223" i="7"/>
  <c r="O223" i="7"/>
  <c r="N223" i="7"/>
  <c r="M223" i="7"/>
  <c r="L223" i="7"/>
  <c r="K223" i="7"/>
  <c r="S222" i="7"/>
  <c r="R222" i="7"/>
  <c r="Q222" i="7"/>
  <c r="P222" i="7"/>
  <c r="O222" i="7"/>
  <c r="N222" i="7"/>
  <c r="M222" i="7"/>
  <c r="L222" i="7"/>
  <c r="K222" i="7"/>
  <c r="S221" i="7"/>
  <c r="R221" i="7"/>
  <c r="Q221" i="7"/>
  <c r="P221" i="7"/>
  <c r="O221" i="7"/>
  <c r="N221" i="7"/>
  <c r="M221" i="7"/>
  <c r="L221" i="7"/>
  <c r="K221" i="7"/>
  <c r="S220" i="7"/>
  <c r="R220" i="7"/>
  <c r="Q220" i="7"/>
  <c r="P220" i="7"/>
  <c r="O220" i="7"/>
  <c r="N220" i="7"/>
  <c r="M220" i="7"/>
  <c r="L220" i="7"/>
  <c r="K220" i="7"/>
  <c r="S219" i="7"/>
  <c r="R219" i="7"/>
  <c r="Q219" i="7"/>
  <c r="P219" i="7"/>
  <c r="O219" i="7"/>
  <c r="N219" i="7"/>
  <c r="M219" i="7"/>
  <c r="L219" i="7"/>
  <c r="K219" i="7"/>
  <c r="S218" i="7"/>
  <c r="R218" i="7"/>
  <c r="Q218" i="7"/>
  <c r="P218" i="7"/>
  <c r="O218" i="7"/>
  <c r="N218" i="7"/>
  <c r="M218" i="7"/>
  <c r="L218" i="7"/>
  <c r="K218" i="7"/>
  <c r="S217" i="7"/>
  <c r="R217" i="7"/>
  <c r="Q217" i="7"/>
  <c r="P217" i="7"/>
  <c r="O217" i="7"/>
  <c r="N217" i="7"/>
  <c r="M217" i="7"/>
  <c r="L217" i="7"/>
  <c r="K217" i="7"/>
  <c r="S216" i="7"/>
  <c r="R216" i="7"/>
  <c r="Q216" i="7"/>
  <c r="P216" i="7"/>
  <c r="O216" i="7"/>
  <c r="N216" i="7"/>
  <c r="M216" i="7"/>
  <c r="L216" i="7"/>
  <c r="K216" i="7"/>
  <c r="S215" i="7"/>
  <c r="R215" i="7"/>
  <c r="Q215" i="7"/>
  <c r="P215" i="7"/>
  <c r="O215" i="7"/>
  <c r="N215" i="7"/>
  <c r="M215" i="7"/>
  <c r="L215" i="7"/>
  <c r="K215" i="7"/>
  <c r="S214" i="7"/>
  <c r="R214" i="7"/>
  <c r="Q214" i="7"/>
  <c r="P214" i="7"/>
  <c r="O214" i="7"/>
  <c r="N214" i="7"/>
  <c r="M214" i="7"/>
  <c r="L214" i="7"/>
  <c r="K214" i="7"/>
  <c r="S213" i="7"/>
  <c r="R213" i="7"/>
  <c r="Q213" i="7"/>
  <c r="P213" i="7"/>
  <c r="O213" i="7"/>
  <c r="N213" i="7"/>
  <c r="M213" i="7"/>
  <c r="L213" i="7"/>
  <c r="K213" i="7"/>
  <c r="S212" i="7"/>
  <c r="R212" i="7"/>
  <c r="Q212" i="7"/>
  <c r="P212" i="7"/>
  <c r="O212" i="7"/>
  <c r="N212" i="7"/>
  <c r="M212" i="7"/>
  <c r="L212" i="7"/>
  <c r="K212" i="7"/>
  <c r="S211" i="7"/>
  <c r="R211" i="7"/>
  <c r="Q211" i="7"/>
  <c r="P211" i="7"/>
  <c r="O211" i="7"/>
  <c r="N211" i="7"/>
  <c r="M211" i="7"/>
  <c r="L211" i="7"/>
  <c r="K211" i="7"/>
  <c r="S210" i="7"/>
  <c r="R210" i="7"/>
  <c r="Q210" i="7"/>
  <c r="P210" i="7"/>
  <c r="O210" i="7"/>
  <c r="N210" i="7"/>
  <c r="M210" i="7"/>
  <c r="L210" i="7"/>
  <c r="K210" i="7"/>
  <c r="S209" i="7"/>
  <c r="R209" i="7"/>
  <c r="Q209" i="7"/>
  <c r="P209" i="7"/>
  <c r="O209" i="7"/>
  <c r="N209" i="7"/>
  <c r="M209" i="7"/>
  <c r="L209" i="7"/>
  <c r="K209" i="7"/>
  <c r="S208" i="7"/>
  <c r="R208" i="7"/>
  <c r="Q208" i="7"/>
  <c r="P208" i="7"/>
  <c r="O208" i="7"/>
  <c r="N208" i="7"/>
  <c r="M208" i="7"/>
  <c r="L208" i="7"/>
  <c r="K208" i="7"/>
  <c r="S207" i="7"/>
  <c r="R207" i="7"/>
  <c r="Q207" i="7"/>
  <c r="P207" i="7"/>
  <c r="O207" i="7"/>
  <c r="N207" i="7"/>
  <c r="M207" i="7"/>
  <c r="L207" i="7"/>
  <c r="K207" i="7"/>
  <c r="S206" i="7"/>
  <c r="R206" i="7"/>
  <c r="Q206" i="7"/>
  <c r="P206" i="7"/>
  <c r="O206" i="7"/>
  <c r="N206" i="7"/>
  <c r="M206" i="7"/>
  <c r="L206" i="7"/>
  <c r="K206" i="7"/>
  <c r="S205" i="7"/>
  <c r="R205" i="7"/>
  <c r="Q205" i="7"/>
  <c r="P205" i="7"/>
  <c r="O205" i="7"/>
  <c r="N205" i="7"/>
  <c r="M205" i="7"/>
  <c r="L205" i="7"/>
  <c r="K205" i="7"/>
  <c r="S204" i="7"/>
  <c r="R204" i="7"/>
  <c r="Q204" i="7"/>
  <c r="P204" i="7"/>
  <c r="O204" i="7"/>
  <c r="N204" i="7"/>
  <c r="M204" i="7"/>
  <c r="L204" i="7"/>
  <c r="K204" i="7"/>
  <c r="S203" i="7"/>
  <c r="R203" i="7"/>
  <c r="Q203" i="7"/>
  <c r="P203" i="7"/>
  <c r="O203" i="7"/>
  <c r="N203" i="7"/>
  <c r="M203" i="7"/>
  <c r="L203" i="7"/>
  <c r="K203" i="7"/>
  <c r="S202" i="7"/>
  <c r="R202" i="7"/>
  <c r="Q202" i="7"/>
  <c r="P202" i="7"/>
  <c r="O202" i="7"/>
  <c r="N202" i="7"/>
  <c r="M202" i="7"/>
  <c r="L202" i="7"/>
  <c r="K202" i="7"/>
  <c r="S201" i="7"/>
  <c r="R201" i="7"/>
  <c r="Q201" i="7"/>
  <c r="P201" i="7"/>
  <c r="O201" i="7"/>
  <c r="N201" i="7"/>
  <c r="M201" i="7"/>
  <c r="L201" i="7"/>
  <c r="K201" i="7"/>
  <c r="S200" i="7"/>
  <c r="R200" i="7"/>
  <c r="Q200" i="7"/>
  <c r="P200" i="7"/>
  <c r="O200" i="7"/>
  <c r="N200" i="7"/>
  <c r="M200" i="7"/>
  <c r="L200" i="7"/>
  <c r="K200" i="7"/>
  <c r="S199" i="7"/>
  <c r="R199" i="7"/>
  <c r="Q199" i="7"/>
  <c r="P199" i="7"/>
  <c r="O199" i="7"/>
  <c r="N199" i="7"/>
  <c r="M199" i="7"/>
  <c r="L199" i="7"/>
  <c r="K199" i="7"/>
  <c r="S198" i="7"/>
  <c r="R198" i="7"/>
  <c r="Q198" i="7"/>
  <c r="P198" i="7"/>
  <c r="O198" i="7"/>
  <c r="N198" i="7"/>
  <c r="M198" i="7"/>
  <c r="L198" i="7"/>
  <c r="K198" i="7"/>
  <c r="S197" i="7"/>
  <c r="R197" i="7"/>
  <c r="Q197" i="7"/>
  <c r="P197" i="7"/>
  <c r="O197" i="7"/>
  <c r="N197" i="7"/>
  <c r="M197" i="7"/>
  <c r="L197" i="7"/>
  <c r="K197" i="7"/>
  <c r="S196" i="7"/>
  <c r="R196" i="7"/>
  <c r="Q196" i="7"/>
  <c r="P196" i="7"/>
  <c r="O196" i="7"/>
  <c r="N196" i="7"/>
  <c r="M196" i="7"/>
  <c r="L196" i="7"/>
  <c r="K196" i="7"/>
  <c r="S195" i="7"/>
  <c r="R195" i="7"/>
  <c r="Q195" i="7"/>
  <c r="P195" i="7"/>
  <c r="O195" i="7"/>
  <c r="N195" i="7"/>
  <c r="M195" i="7"/>
  <c r="L195" i="7"/>
  <c r="K195" i="7"/>
  <c r="S194" i="7"/>
  <c r="R194" i="7"/>
  <c r="Q194" i="7"/>
  <c r="P194" i="7"/>
  <c r="O194" i="7"/>
  <c r="N194" i="7"/>
  <c r="M194" i="7"/>
  <c r="L194" i="7"/>
  <c r="K194" i="7"/>
  <c r="S193" i="7"/>
  <c r="R193" i="7"/>
  <c r="Q193" i="7"/>
  <c r="P193" i="7"/>
  <c r="O193" i="7"/>
  <c r="N193" i="7"/>
  <c r="M193" i="7"/>
  <c r="L193" i="7"/>
  <c r="K193" i="7"/>
  <c r="S192" i="7"/>
  <c r="R192" i="7"/>
  <c r="Q192" i="7"/>
  <c r="P192" i="7"/>
  <c r="O192" i="7"/>
  <c r="N192" i="7"/>
  <c r="M192" i="7"/>
  <c r="L192" i="7"/>
  <c r="K192" i="7"/>
  <c r="S191" i="7"/>
  <c r="R191" i="7"/>
  <c r="Q191" i="7"/>
  <c r="P191" i="7"/>
  <c r="O191" i="7"/>
  <c r="N191" i="7"/>
  <c r="M191" i="7"/>
  <c r="L191" i="7"/>
  <c r="K191" i="7"/>
  <c r="S190" i="7"/>
  <c r="R190" i="7"/>
  <c r="Q190" i="7"/>
  <c r="P190" i="7"/>
  <c r="O190" i="7"/>
  <c r="N190" i="7"/>
  <c r="M190" i="7"/>
  <c r="L190" i="7"/>
  <c r="K190" i="7"/>
  <c r="S189" i="7"/>
  <c r="R189" i="7"/>
  <c r="Q189" i="7"/>
  <c r="P189" i="7"/>
  <c r="O189" i="7"/>
  <c r="N189" i="7"/>
  <c r="M189" i="7"/>
  <c r="L189" i="7"/>
  <c r="K189" i="7"/>
  <c r="S188" i="7"/>
  <c r="R188" i="7"/>
  <c r="Q188" i="7"/>
  <c r="P188" i="7"/>
  <c r="O188" i="7"/>
  <c r="N188" i="7"/>
  <c r="M188" i="7"/>
  <c r="L188" i="7"/>
  <c r="K188" i="7"/>
  <c r="S187" i="7"/>
  <c r="R187" i="7"/>
  <c r="Q187" i="7"/>
  <c r="P187" i="7"/>
  <c r="O187" i="7"/>
  <c r="N187" i="7"/>
  <c r="M187" i="7"/>
  <c r="L187" i="7"/>
  <c r="K187" i="7"/>
  <c r="S186" i="7"/>
  <c r="R186" i="7"/>
  <c r="Q186" i="7"/>
  <c r="P186" i="7"/>
  <c r="O186" i="7"/>
  <c r="N186" i="7"/>
  <c r="M186" i="7"/>
  <c r="L186" i="7"/>
  <c r="K186" i="7"/>
  <c r="S185" i="7"/>
  <c r="R185" i="7"/>
  <c r="Q185" i="7"/>
  <c r="P185" i="7"/>
  <c r="O185" i="7"/>
  <c r="N185" i="7"/>
  <c r="M185" i="7"/>
  <c r="L185" i="7"/>
  <c r="K185" i="7"/>
  <c r="S184" i="7"/>
  <c r="R184" i="7"/>
  <c r="Q184" i="7"/>
  <c r="P184" i="7"/>
  <c r="O184" i="7"/>
  <c r="N184" i="7"/>
  <c r="M184" i="7"/>
  <c r="L184" i="7"/>
  <c r="K184" i="7"/>
  <c r="S183" i="7"/>
  <c r="R183" i="7"/>
  <c r="Q183" i="7"/>
  <c r="P183" i="7"/>
  <c r="O183" i="7"/>
  <c r="N183" i="7"/>
  <c r="M183" i="7"/>
  <c r="L183" i="7"/>
  <c r="K183" i="7"/>
  <c r="S182" i="7"/>
  <c r="R182" i="7"/>
  <c r="Q182" i="7"/>
  <c r="P182" i="7"/>
  <c r="O182" i="7"/>
  <c r="N182" i="7"/>
  <c r="M182" i="7"/>
  <c r="L182" i="7"/>
  <c r="K182" i="7"/>
  <c r="S181" i="7"/>
  <c r="R181" i="7"/>
  <c r="Q181" i="7"/>
  <c r="P181" i="7"/>
  <c r="O181" i="7"/>
  <c r="N181" i="7"/>
  <c r="M181" i="7"/>
  <c r="L181" i="7"/>
  <c r="K181" i="7"/>
  <c r="S180" i="7"/>
  <c r="R180" i="7"/>
  <c r="Q180" i="7"/>
  <c r="P180" i="7"/>
  <c r="O180" i="7"/>
  <c r="N180" i="7"/>
  <c r="M180" i="7"/>
  <c r="L180" i="7"/>
  <c r="K180" i="7"/>
  <c r="S179" i="7"/>
  <c r="R179" i="7"/>
  <c r="Q179" i="7"/>
  <c r="P179" i="7"/>
  <c r="O179" i="7"/>
  <c r="N179" i="7"/>
  <c r="M179" i="7"/>
  <c r="L179" i="7"/>
  <c r="K179" i="7"/>
  <c r="S178" i="7"/>
  <c r="R178" i="7"/>
  <c r="Q178" i="7"/>
  <c r="P178" i="7"/>
  <c r="O178" i="7"/>
  <c r="N178" i="7"/>
  <c r="M178" i="7"/>
  <c r="L178" i="7"/>
  <c r="K178" i="7"/>
  <c r="S177" i="7"/>
  <c r="R177" i="7"/>
  <c r="Q177" i="7"/>
  <c r="P177" i="7"/>
  <c r="O177" i="7"/>
  <c r="N177" i="7"/>
  <c r="M177" i="7"/>
  <c r="L177" i="7"/>
  <c r="K177" i="7"/>
  <c r="S176" i="7"/>
  <c r="R176" i="7"/>
  <c r="Q176" i="7"/>
  <c r="P176" i="7"/>
  <c r="O176" i="7"/>
  <c r="N176" i="7"/>
  <c r="M176" i="7"/>
  <c r="L176" i="7"/>
  <c r="K176" i="7"/>
  <c r="S175" i="7"/>
  <c r="R175" i="7"/>
  <c r="Q175" i="7"/>
  <c r="P175" i="7"/>
  <c r="O175" i="7"/>
  <c r="N175" i="7"/>
  <c r="M175" i="7"/>
  <c r="L175" i="7"/>
  <c r="K175" i="7"/>
  <c r="S174" i="7"/>
  <c r="R174" i="7"/>
  <c r="Q174" i="7"/>
  <c r="P174" i="7"/>
  <c r="O174" i="7"/>
  <c r="N174" i="7"/>
  <c r="M174" i="7"/>
  <c r="L174" i="7"/>
  <c r="K174" i="7"/>
  <c r="S173" i="7"/>
  <c r="R173" i="7"/>
  <c r="Q173" i="7"/>
  <c r="P173" i="7"/>
  <c r="O173" i="7"/>
  <c r="N173" i="7"/>
  <c r="M173" i="7"/>
  <c r="L173" i="7"/>
  <c r="K173" i="7"/>
  <c r="S172" i="7"/>
  <c r="R172" i="7"/>
  <c r="Q172" i="7"/>
  <c r="P172" i="7"/>
  <c r="O172" i="7"/>
  <c r="N172" i="7"/>
  <c r="M172" i="7"/>
  <c r="L172" i="7"/>
  <c r="K172" i="7"/>
  <c r="S171" i="7"/>
  <c r="R171" i="7"/>
  <c r="Q171" i="7"/>
  <c r="P171" i="7"/>
  <c r="O171" i="7"/>
  <c r="N171" i="7"/>
  <c r="M171" i="7"/>
  <c r="L171" i="7"/>
  <c r="K171" i="7"/>
  <c r="S170" i="7"/>
  <c r="R170" i="7"/>
  <c r="Q170" i="7"/>
  <c r="P170" i="7"/>
  <c r="O170" i="7"/>
  <c r="N170" i="7"/>
  <c r="M170" i="7"/>
  <c r="L170" i="7"/>
  <c r="K170" i="7"/>
  <c r="S169" i="7"/>
  <c r="R169" i="7"/>
  <c r="Q169" i="7"/>
  <c r="P169" i="7"/>
  <c r="O169" i="7"/>
  <c r="N169" i="7"/>
  <c r="M169" i="7"/>
  <c r="L169" i="7"/>
  <c r="K169" i="7"/>
  <c r="S168" i="7"/>
  <c r="R168" i="7"/>
  <c r="Q168" i="7"/>
  <c r="P168" i="7"/>
  <c r="O168" i="7"/>
  <c r="N168" i="7"/>
  <c r="M168" i="7"/>
  <c r="L168" i="7"/>
  <c r="K168" i="7"/>
  <c r="S167" i="7"/>
  <c r="R167" i="7"/>
  <c r="Q167" i="7"/>
  <c r="P167" i="7"/>
  <c r="O167" i="7"/>
  <c r="N167" i="7"/>
  <c r="M167" i="7"/>
  <c r="L167" i="7"/>
  <c r="K167" i="7"/>
  <c r="S166" i="7"/>
  <c r="R166" i="7"/>
  <c r="Q166" i="7"/>
  <c r="P166" i="7"/>
  <c r="O166" i="7"/>
  <c r="N166" i="7"/>
  <c r="M166" i="7"/>
  <c r="L166" i="7"/>
  <c r="K166" i="7"/>
  <c r="S165" i="7"/>
  <c r="R165" i="7"/>
  <c r="Q165" i="7"/>
  <c r="P165" i="7"/>
  <c r="O165" i="7"/>
  <c r="N165" i="7"/>
  <c r="M165" i="7"/>
  <c r="L165" i="7"/>
  <c r="K165" i="7"/>
  <c r="S164" i="7"/>
  <c r="R164" i="7"/>
  <c r="Q164" i="7"/>
  <c r="P164" i="7"/>
  <c r="O164" i="7"/>
  <c r="N164" i="7"/>
  <c r="M164" i="7"/>
  <c r="L164" i="7"/>
  <c r="K164" i="7"/>
  <c r="S163" i="7"/>
  <c r="R163" i="7"/>
  <c r="Q163" i="7"/>
  <c r="P163" i="7"/>
  <c r="O163" i="7"/>
  <c r="N163" i="7"/>
  <c r="M163" i="7"/>
  <c r="L163" i="7"/>
  <c r="K163" i="7"/>
  <c r="S162" i="7"/>
  <c r="R162" i="7"/>
  <c r="Q162" i="7"/>
  <c r="P162" i="7"/>
  <c r="O162" i="7"/>
  <c r="N162" i="7"/>
  <c r="M162" i="7"/>
  <c r="L162" i="7"/>
  <c r="K162" i="7"/>
  <c r="S161" i="7"/>
  <c r="R161" i="7"/>
  <c r="Q161" i="7"/>
  <c r="P161" i="7"/>
  <c r="O161" i="7"/>
  <c r="N161" i="7"/>
  <c r="M161" i="7"/>
  <c r="L161" i="7"/>
  <c r="K161" i="7"/>
  <c r="S160" i="7"/>
  <c r="R160" i="7"/>
  <c r="Q160" i="7"/>
  <c r="P160" i="7"/>
  <c r="O160" i="7"/>
  <c r="N160" i="7"/>
  <c r="M160" i="7"/>
  <c r="L160" i="7"/>
  <c r="K160" i="7"/>
  <c r="S159" i="7"/>
  <c r="R159" i="7"/>
  <c r="Q159" i="7"/>
  <c r="P159" i="7"/>
  <c r="O159" i="7"/>
  <c r="N159" i="7"/>
  <c r="M159" i="7"/>
  <c r="L159" i="7"/>
  <c r="K159" i="7"/>
  <c r="S158" i="7"/>
  <c r="R158" i="7"/>
  <c r="Q158" i="7"/>
  <c r="P158" i="7"/>
  <c r="O158" i="7"/>
  <c r="N158" i="7"/>
  <c r="M158" i="7"/>
  <c r="L158" i="7"/>
  <c r="K158" i="7"/>
  <c r="S157" i="7"/>
  <c r="R157" i="7"/>
  <c r="Q157" i="7"/>
  <c r="P157" i="7"/>
  <c r="O157" i="7"/>
  <c r="N157" i="7"/>
  <c r="M157" i="7"/>
  <c r="L157" i="7"/>
  <c r="K157" i="7"/>
  <c r="S156" i="7"/>
  <c r="R156" i="7"/>
  <c r="Q156" i="7"/>
  <c r="P156" i="7"/>
  <c r="O156" i="7"/>
  <c r="N156" i="7"/>
  <c r="M156" i="7"/>
  <c r="L156" i="7"/>
  <c r="K156" i="7"/>
  <c r="S155" i="7"/>
  <c r="R155" i="7"/>
  <c r="Q155" i="7"/>
  <c r="P155" i="7"/>
  <c r="O155" i="7"/>
  <c r="N155" i="7"/>
  <c r="M155" i="7"/>
  <c r="L155" i="7"/>
  <c r="K155" i="7"/>
  <c r="S154" i="7"/>
  <c r="R154" i="7"/>
  <c r="Q154" i="7"/>
  <c r="P154" i="7"/>
  <c r="O154" i="7"/>
  <c r="N154" i="7"/>
  <c r="M154" i="7"/>
  <c r="L154" i="7"/>
  <c r="K154" i="7"/>
  <c r="S153" i="7"/>
  <c r="R153" i="7"/>
  <c r="Q153" i="7"/>
  <c r="P153" i="7"/>
  <c r="O153" i="7"/>
  <c r="N153" i="7"/>
  <c r="M153" i="7"/>
  <c r="L153" i="7"/>
  <c r="K153" i="7"/>
  <c r="S152" i="7"/>
  <c r="R152" i="7"/>
  <c r="Q152" i="7"/>
  <c r="P152" i="7"/>
  <c r="O152" i="7"/>
  <c r="N152" i="7"/>
  <c r="M152" i="7"/>
  <c r="L152" i="7"/>
  <c r="K152" i="7"/>
  <c r="S151" i="7"/>
  <c r="R151" i="7"/>
  <c r="Q151" i="7"/>
  <c r="P151" i="7"/>
  <c r="O151" i="7"/>
  <c r="N151" i="7"/>
  <c r="M151" i="7"/>
  <c r="L151" i="7"/>
  <c r="K151" i="7"/>
  <c r="S150" i="7"/>
  <c r="R150" i="7"/>
  <c r="Q150" i="7"/>
  <c r="P150" i="7"/>
  <c r="O150" i="7"/>
  <c r="N150" i="7"/>
  <c r="M150" i="7"/>
  <c r="L150" i="7"/>
  <c r="K150" i="7"/>
  <c r="S149" i="7"/>
  <c r="R149" i="7"/>
  <c r="Q149" i="7"/>
  <c r="P149" i="7"/>
  <c r="O149" i="7"/>
  <c r="N149" i="7"/>
  <c r="M149" i="7"/>
  <c r="L149" i="7"/>
  <c r="K149" i="7"/>
  <c r="S148" i="7"/>
  <c r="R148" i="7"/>
  <c r="Q148" i="7"/>
  <c r="P148" i="7"/>
  <c r="O148" i="7"/>
  <c r="N148" i="7"/>
  <c r="M148" i="7"/>
  <c r="L148" i="7"/>
  <c r="K148" i="7"/>
  <c r="S147" i="7"/>
  <c r="R147" i="7"/>
  <c r="Q147" i="7"/>
  <c r="P147" i="7"/>
  <c r="O147" i="7"/>
  <c r="N147" i="7"/>
  <c r="M147" i="7"/>
  <c r="L147" i="7"/>
  <c r="K147" i="7"/>
  <c r="S146" i="7"/>
  <c r="R146" i="7"/>
  <c r="Q146" i="7"/>
  <c r="P146" i="7"/>
  <c r="O146" i="7"/>
  <c r="N146" i="7"/>
  <c r="M146" i="7"/>
  <c r="L146" i="7"/>
  <c r="K146" i="7"/>
  <c r="S145" i="7"/>
  <c r="R145" i="7"/>
  <c r="Q145" i="7"/>
  <c r="P145" i="7"/>
  <c r="O145" i="7"/>
  <c r="N145" i="7"/>
  <c r="M145" i="7"/>
  <c r="L145" i="7"/>
  <c r="K145" i="7"/>
  <c r="S144" i="7"/>
  <c r="R144" i="7"/>
  <c r="Q144" i="7"/>
  <c r="P144" i="7"/>
  <c r="O144" i="7"/>
  <c r="N144" i="7"/>
  <c r="M144" i="7"/>
  <c r="L144" i="7"/>
  <c r="K144" i="7"/>
  <c r="S143" i="7"/>
  <c r="R143" i="7"/>
  <c r="Q143" i="7"/>
  <c r="P143" i="7"/>
  <c r="O143" i="7"/>
  <c r="N143" i="7"/>
  <c r="M143" i="7"/>
  <c r="L143" i="7"/>
  <c r="K143" i="7"/>
  <c r="S142" i="7"/>
  <c r="R142" i="7"/>
  <c r="Q142" i="7"/>
  <c r="P142" i="7"/>
  <c r="O142" i="7"/>
  <c r="N142" i="7"/>
  <c r="M142" i="7"/>
  <c r="L142" i="7"/>
  <c r="K142" i="7"/>
  <c r="S141" i="7"/>
  <c r="R141" i="7"/>
  <c r="Q141" i="7"/>
  <c r="P141" i="7"/>
  <c r="O141" i="7"/>
  <c r="N141" i="7"/>
  <c r="M141" i="7"/>
  <c r="L141" i="7"/>
  <c r="K141" i="7"/>
  <c r="S140" i="7"/>
  <c r="R140" i="7"/>
  <c r="Q140" i="7"/>
  <c r="P140" i="7"/>
  <c r="O140" i="7"/>
  <c r="N140" i="7"/>
  <c r="M140" i="7"/>
  <c r="L140" i="7"/>
  <c r="K140" i="7"/>
  <c r="S139" i="7"/>
  <c r="R139" i="7"/>
  <c r="Q139" i="7"/>
  <c r="P139" i="7"/>
  <c r="O139" i="7"/>
  <c r="N139" i="7"/>
  <c r="M139" i="7"/>
  <c r="L139" i="7"/>
  <c r="K139" i="7"/>
  <c r="S138" i="7"/>
  <c r="R138" i="7"/>
  <c r="Q138" i="7"/>
  <c r="P138" i="7"/>
  <c r="O138" i="7"/>
  <c r="N138" i="7"/>
  <c r="M138" i="7"/>
  <c r="L138" i="7"/>
  <c r="K138" i="7"/>
  <c r="S137" i="7"/>
  <c r="R137" i="7"/>
  <c r="Q137" i="7"/>
  <c r="P137" i="7"/>
  <c r="O137" i="7"/>
  <c r="N137" i="7"/>
  <c r="M137" i="7"/>
  <c r="L137" i="7"/>
  <c r="K137" i="7"/>
  <c r="S136" i="7"/>
  <c r="R136" i="7"/>
  <c r="Q136" i="7"/>
  <c r="P136" i="7"/>
  <c r="O136" i="7"/>
  <c r="N136" i="7"/>
  <c r="M136" i="7"/>
  <c r="L136" i="7"/>
  <c r="K136" i="7"/>
  <c r="S135" i="7"/>
  <c r="R135" i="7"/>
  <c r="Q135" i="7"/>
  <c r="P135" i="7"/>
  <c r="O135" i="7"/>
  <c r="N135" i="7"/>
  <c r="M135" i="7"/>
  <c r="L135" i="7"/>
  <c r="K135" i="7"/>
  <c r="S134" i="7"/>
  <c r="R134" i="7"/>
  <c r="Q134" i="7"/>
  <c r="P134" i="7"/>
  <c r="O134" i="7"/>
  <c r="N134" i="7"/>
  <c r="M134" i="7"/>
  <c r="L134" i="7"/>
  <c r="K134" i="7"/>
  <c r="S133" i="7"/>
  <c r="R133" i="7"/>
  <c r="Q133" i="7"/>
  <c r="P133" i="7"/>
  <c r="O133" i="7"/>
  <c r="N133" i="7"/>
  <c r="M133" i="7"/>
  <c r="L133" i="7"/>
  <c r="K133" i="7"/>
  <c r="S132" i="7"/>
  <c r="R132" i="7"/>
  <c r="Q132" i="7"/>
  <c r="P132" i="7"/>
  <c r="O132" i="7"/>
  <c r="N132" i="7"/>
  <c r="M132" i="7"/>
  <c r="L132" i="7"/>
  <c r="K132" i="7"/>
  <c r="S131" i="7"/>
  <c r="R131" i="7"/>
  <c r="Q131" i="7"/>
  <c r="P131" i="7"/>
  <c r="O131" i="7"/>
  <c r="N131" i="7"/>
  <c r="M131" i="7"/>
  <c r="L131" i="7"/>
  <c r="K131" i="7"/>
  <c r="S130" i="7"/>
  <c r="R130" i="7"/>
  <c r="Q130" i="7"/>
  <c r="P130" i="7"/>
  <c r="O130" i="7"/>
  <c r="N130" i="7"/>
  <c r="M130" i="7"/>
  <c r="L130" i="7"/>
  <c r="K130" i="7"/>
  <c r="S129" i="7"/>
  <c r="R129" i="7"/>
  <c r="Q129" i="7"/>
  <c r="P129" i="7"/>
  <c r="O129" i="7"/>
  <c r="N129" i="7"/>
  <c r="M129" i="7"/>
  <c r="L129" i="7"/>
  <c r="K129" i="7"/>
  <c r="S128" i="7"/>
  <c r="R128" i="7"/>
  <c r="Q128" i="7"/>
  <c r="P128" i="7"/>
  <c r="O128" i="7"/>
  <c r="N128" i="7"/>
  <c r="M128" i="7"/>
  <c r="L128" i="7"/>
  <c r="K128" i="7"/>
  <c r="S127" i="7"/>
  <c r="R127" i="7"/>
  <c r="Q127" i="7"/>
  <c r="P127" i="7"/>
  <c r="O127" i="7"/>
  <c r="N127" i="7"/>
  <c r="M127" i="7"/>
  <c r="L127" i="7"/>
  <c r="K127" i="7"/>
  <c r="S126" i="7"/>
  <c r="R126" i="7"/>
  <c r="Q126" i="7"/>
  <c r="P126" i="7"/>
  <c r="O126" i="7"/>
  <c r="N126" i="7"/>
  <c r="M126" i="7"/>
  <c r="L126" i="7"/>
  <c r="K126" i="7"/>
  <c r="S125" i="7"/>
  <c r="R125" i="7"/>
  <c r="Q125" i="7"/>
  <c r="P125" i="7"/>
  <c r="O125" i="7"/>
  <c r="N125" i="7"/>
  <c r="M125" i="7"/>
  <c r="L125" i="7"/>
  <c r="K125" i="7"/>
  <c r="S124" i="7"/>
  <c r="R124" i="7"/>
  <c r="Q124" i="7"/>
  <c r="P124" i="7"/>
  <c r="O124" i="7"/>
  <c r="N124" i="7"/>
  <c r="M124" i="7"/>
  <c r="L124" i="7"/>
  <c r="K124" i="7"/>
  <c r="S123" i="7"/>
  <c r="R123" i="7"/>
  <c r="Q123" i="7"/>
  <c r="P123" i="7"/>
  <c r="O123" i="7"/>
  <c r="N123" i="7"/>
  <c r="M123" i="7"/>
  <c r="L123" i="7"/>
  <c r="K123" i="7"/>
  <c r="S122" i="7"/>
  <c r="R122" i="7"/>
  <c r="Q122" i="7"/>
  <c r="P122" i="7"/>
  <c r="O122" i="7"/>
  <c r="N122" i="7"/>
  <c r="M122" i="7"/>
  <c r="L122" i="7"/>
  <c r="K122" i="7"/>
  <c r="S121" i="7"/>
  <c r="R121" i="7"/>
  <c r="Q121" i="7"/>
  <c r="P121" i="7"/>
  <c r="O121" i="7"/>
  <c r="N121" i="7"/>
  <c r="M121" i="7"/>
  <c r="L121" i="7"/>
  <c r="K121" i="7"/>
  <c r="S120" i="7"/>
  <c r="R120" i="7"/>
  <c r="Q120" i="7"/>
  <c r="P120" i="7"/>
  <c r="O120" i="7"/>
  <c r="N120" i="7"/>
  <c r="M120" i="7"/>
  <c r="L120" i="7"/>
  <c r="K120" i="7"/>
  <c r="S119" i="7"/>
  <c r="R119" i="7"/>
  <c r="Q119" i="7"/>
  <c r="P119" i="7"/>
  <c r="O119" i="7"/>
  <c r="N119" i="7"/>
  <c r="M119" i="7"/>
  <c r="L119" i="7"/>
  <c r="K119" i="7"/>
  <c r="S118" i="7"/>
  <c r="R118" i="7"/>
  <c r="Q118" i="7"/>
  <c r="P118" i="7"/>
  <c r="O118" i="7"/>
  <c r="N118" i="7"/>
  <c r="M118" i="7"/>
  <c r="L118" i="7"/>
  <c r="K118" i="7"/>
  <c r="S117" i="7"/>
  <c r="R117" i="7"/>
  <c r="Q117" i="7"/>
  <c r="P117" i="7"/>
  <c r="O117" i="7"/>
  <c r="N117" i="7"/>
  <c r="M117" i="7"/>
  <c r="L117" i="7"/>
  <c r="K117" i="7"/>
  <c r="S116" i="7"/>
  <c r="R116" i="7"/>
  <c r="Q116" i="7"/>
  <c r="P116" i="7"/>
  <c r="O116" i="7"/>
  <c r="N116" i="7"/>
  <c r="M116" i="7"/>
  <c r="L116" i="7"/>
  <c r="K116" i="7"/>
  <c r="S115" i="7"/>
  <c r="R115" i="7"/>
  <c r="Q115" i="7"/>
  <c r="P115" i="7"/>
  <c r="O115" i="7"/>
  <c r="N115" i="7"/>
  <c r="M115" i="7"/>
  <c r="L115" i="7"/>
  <c r="K115" i="7"/>
  <c r="S114" i="7"/>
  <c r="R114" i="7"/>
  <c r="Q114" i="7"/>
  <c r="P114" i="7"/>
  <c r="O114" i="7"/>
  <c r="N114" i="7"/>
  <c r="M114" i="7"/>
  <c r="L114" i="7"/>
  <c r="K114" i="7"/>
  <c r="S113" i="7"/>
  <c r="R113" i="7"/>
  <c r="Q113" i="7"/>
  <c r="P113" i="7"/>
  <c r="O113" i="7"/>
  <c r="N113" i="7"/>
  <c r="M113" i="7"/>
  <c r="L113" i="7"/>
  <c r="K113" i="7"/>
  <c r="S112" i="7"/>
  <c r="R112" i="7"/>
  <c r="Q112" i="7"/>
  <c r="P112" i="7"/>
  <c r="O112" i="7"/>
  <c r="N112" i="7"/>
  <c r="M112" i="7"/>
  <c r="L112" i="7"/>
  <c r="K112" i="7"/>
  <c r="S111" i="7"/>
  <c r="R111" i="7"/>
  <c r="Q111" i="7"/>
  <c r="P111" i="7"/>
  <c r="O111" i="7"/>
  <c r="N111" i="7"/>
  <c r="M111" i="7"/>
  <c r="L111" i="7"/>
  <c r="K111" i="7"/>
  <c r="S110" i="7"/>
  <c r="R110" i="7"/>
  <c r="Q110" i="7"/>
  <c r="P110" i="7"/>
  <c r="O110" i="7"/>
  <c r="N110" i="7"/>
  <c r="M110" i="7"/>
  <c r="L110" i="7"/>
  <c r="K110" i="7"/>
  <c r="S109" i="7"/>
  <c r="R109" i="7"/>
  <c r="Q109" i="7"/>
  <c r="P109" i="7"/>
  <c r="O109" i="7"/>
  <c r="N109" i="7"/>
  <c r="M109" i="7"/>
  <c r="L109" i="7"/>
  <c r="K109" i="7"/>
  <c r="S108" i="7"/>
  <c r="R108" i="7"/>
  <c r="Q108" i="7"/>
  <c r="P108" i="7"/>
  <c r="O108" i="7"/>
  <c r="N108" i="7"/>
  <c r="M108" i="7"/>
  <c r="L108" i="7"/>
  <c r="K108" i="7"/>
  <c r="S107" i="7"/>
  <c r="R107" i="7"/>
  <c r="Q107" i="7"/>
  <c r="P107" i="7"/>
  <c r="O107" i="7"/>
  <c r="N107" i="7"/>
  <c r="M107" i="7"/>
  <c r="L107" i="7"/>
  <c r="K107" i="7"/>
  <c r="S106" i="7"/>
  <c r="R106" i="7"/>
  <c r="Q106" i="7"/>
  <c r="P106" i="7"/>
  <c r="O106" i="7"/>
  <c r="N106" i="7"/>
  <c r="M106" i="7"/>
  <c r="L106" i="7"/>
  <c r="K106" i="7"/>
  <c r="S105" i="7"/>
  <c r="R105" i="7"/>
  <c r="Q105" i="7"/>
  <c r="P105" i="7"/>
  <c r="O105" i="7"/>
  <c r="N105" i="7"/>
  <c r="M105" i="7"/>
  <c r="L105" i="7"/>
  <c r="K105" i="7"/>
  <c r="S104" i="7"/>
  <c r="R104" i="7"/>
  <c r="Q104" i="7"/>
  <c r="P104" i="7"/>
  <c r="O104" i="7"/>
  <c r="N104" i="7"/>
  <c r="M104" i="7"/>
  <c r="L104" i="7"/>
  <c r="K104" i="7"/>
  <c r="S103" i="7"/>
  <c r="R103" i="7"/>
  <c r="Q103" i="7"/>
  <c r="P103" i="7"/>
  <c r="O103" i="7"/>
  <c r="N103" i="7"/>
  <c r="M103" i="7"/>
  <c r="L103" i="7"/>
  <c r="K103" i="7"/>
  <c r="S102" i="7"/>
  <c r="R102" i="7"/>
  <c r="Q102" i="7"/>
  <c r="P102" i="7"/>
  <c r="O102" i="7"/>
  <c r="N102" i="7"/>
  <c r="M102" i="7"/>
  <c r="L102" i="7"/>
  <c r="K102" i="7"/>
  <c r="S101" i="7"/>
  <c r="R101" i="7"/>
  <c r="Q101" i="7"/>
  <c r="P101" i="7"/>
  <c r="O101" i="7"/>
  <c r="N101" i="7"/>
  <c r="M101" i="7"/>
  <c r="L101" i="7"/>
  <c r="K101" i="7"/>
  <c r="S100" i="7"/>
  <c r="R100" i="7"/>
  <c r="Q100" i="7"/>
  <c r="P100" i="7"/>
  <c r="O100" i="7"/>
  <c r="N100" i="7"/>
  <c r="M100" i="7"/>
  <c r="L100" i="7"/>
  <c r="K100" i="7"/>
  <c r="S99" i="7"/>
  <c r="R99" i="7"/>
  <c r="Q99" i="7"/>
  <c r="P99" i="7"/>
  <c r="O99" i="7"/>
  <c r="N99" i="7"/>
  <c r="M99" i="7"/>
  <c r="L99" i="7"/>
  <c r="K99" i="7"/>
  <c r="S98" i="7"/>
  <c r="R98" i="7"/>
  <c r="Q98" i="7"/>
  <c r="P98" i="7"/>
  <c r="O98" i="7"/>
  <c r="N98" i="7"/>
  <c r="M98" i="7"/>
  <c r="L98" i="7"/>
  <c r="K98" i="7"/>
  <c r="S97" i="7"/>
  <c r="R97" i="7"/>
  <c r="Q97" i="7"/>
  <c r="P97" i="7"/>
  <c r="O97" i="7"/>
  <c r="N97" i="7"/>
  <c r="M97" i="7"/>
  <c r="L97" i="7"/>
  <c r="K97" i="7"/>
  <c r="S96" i="7"/>
  <c r="R96" i="7"/>
  <c r="Q96" i="7"/>
  <c r="P96" i="7"/>
  <c r="O96" i="7"/>
  <c r="N96" i="7"/>
  <c r="M96" i="7"/>
  <c r="L96" i="7"/>
  <c r="K96" i="7"/>
  <c r="S95" i="7"/>
  <c r="R95" i="7"/>
  <c r="Q95" i="7"/>
  <c r="P95" i="7"/>
  <c r="O95" i="7"/>
  <c r="N95" i="7"/>
  <c r="M95" i="7"/>
  <c r="L95" i="7"/>
  <c r="K95" i="7"/>
  <c r="S94" i="7"/>
  <c r="R94" i="7"/>
  <c r="Q94" i="7"/>
  <c r="P94" i="7"/>
  <c r="O94" i="7"/>
  <c r="N94" i="7"/>
  <c r="M94" i="7"/>
  <c r="L94" i="7"/>
  <c r="K94" i="7"/>
  <c r="S93" i="7"/>
  <c r="R93" i="7"/>
  <c r="Q93" i="7"/>
  <c r="P93" i="7"/>
  <c r="O93" i="7"/>
  <c r="N93" i="7"/>
  <c r="M93" i="7"/>
  <c r="L93" i="7"/>
  <c r="K93" i="7"/>
  <c r="S92" i="7"/>
  <c r="R92" i="7"/>
  <c r="Q92" i="7"/>
  <c r="P92" i="7"/>
  <c r="O92" i="7"/>
  <c r="N92" i="7"/>
  <c r="M92" i="7"/>
  <c r="L92" i="7"/>
  <c r="K92" i="7"/>
  <c r="S91" i="7"/>
  <c r="R91" i="7"/>
  <c r="Q91" i="7"/>
  <c r="P91" i="7"/>
  <c r="O91" i="7"/>
  <c r="N91" i="7"/>
  <c r="M91" i="7"/>
  <c r="L91" i="7"/>
  <c r="K91" i="7"/>
  <c r="S90" i="7"/>
  <c r="R90" i="7"/>
  <c r="Q90" i="7"/>
  <c r="P90" i="7"/>
  <c r="O90" i="7"/>
  <c r="N90" i="7"/>
  <c r="M90" i="7"/>
  <c r="L90" i="7"/>
  <c r="K90" i="7"/>
  <c r="S89" i="7"/>
  <c r="R89" i="7"/>
  <c r="Q89" i="7"/>
  <c r="P89" i="7"/>
  <c r="O89" i="7"/>
  <c r="N89" i="7"/>
  <c r="M89" i="7"/>
  <c r="L89" i="7"/>
  <c r="K89" i="7"/>
  <c r="S88" i="7"/>
  <c r="R88" i="7"/>
  <c r="Q88" i="7"/>
  <c r="P88" i="7"/>
  <c r="O88" i="7"/>
  <c r="N88" i="7"/>
  <c r="M88" i="7"/>
  <c r="L88" i="7"/>
  <c r="K88" i="7"/>
  <c r="S87" i="7"/>
  <c r="R87" i="7"/>
  <c r="Q87" i="7"/>
  <c r="P87" i="7"/>
  <c r="O87" i="7"/>
  <c r="N87" i="7"/>
  <c r="M87" i="7"/>
  <c r="L87" i="7"/>
  <c r="K87" i="7"/>
  <c r="S86" i="7"/>
  <c r="R86" i="7"/>
  <c r="Q86" i="7"/>
  <c r="P86" i="7"/>
  <c r="O86" i="7"/>
  <c r="N86" i="7"/>
  <c r="M86" i="7"/>
  <c r="L86" i="7"/>
  <c r="K86" i="7"/>
  <c r="S85" i="7"/>
  <c r="R85" i="7"/>
  <c r="Q85" i="7"/>
  <c r="P85" i="7"/>
  <c r="O85" i="7"/>
  <c r="N85" i="7"/>
  <c r="M85" i="7"/>
  <c r="L85" i="7"/>
  <c r="K85" i="7"/>
  <c r="S84" i="7"/>
  <c r="R84" i="7"/>
  <c r="Q84" i="7"/>
  <c r="P84" i="7"/>
  <c r="O84" i="7"/>
  <c r="N84" i="7"/>
  <c r="M84" i="7"/>
  <c r="L84" i="7"/>
  <c r="K84" i="7"/>
  <c r="S83" i="7"/>
  <c r="R83" i="7"/>
  <c r="Q83" i="7"/>
  <c r="P83" i="7"/>
  <c r="O83" i="7"/>
  <c r="N83" i="7"/>
  <c r="M83" i="7"/>
  <c r="L83" i="7"/>
  <c r="K83" i="7"/>
  <c r="S82" i="7"/>
  <c r="R82" i="7"/>
  <c r="Q82" i="7"/>
  <c r="P82" i="7"/>
  <c r="O82" i="7"/>
  <c r="N82" i="7"/>
  <c r="M82" i="7"/>
  <c r="L82" i="7"/>
  <c r="K82" i="7"/>
  <c r="S81" i="7"/>
  <c r="R81" i="7"/>
  <c r="Q81" i="7"/>
  <c r="P81" i="7"/>
  <c r="O81" i="7"/>
  <c r="N81" i="7"/>
  <c r="M81" i="7"/>
  <c r="L81" i="7"/>
  <c r="K81" i="7"/>
  <c r="S80" i="7"/>
  <c r="R80" i="7"/>
  <c r="Q80" i="7"/>
  <c r="P80" i="7"/>
  <c r="O80" i="7"/>
  <c r="N80" i="7"/>
  <c r="M80" i="7"/>
  <c r="L80" i="7"/>
  <c r="K80" i="7"/>
  <c r="S79" i="7"/>
  <c r="R79" i="7"/>
  <c r="Q79" i="7"/>
  <c r="P79" i="7"/>
  <c r="O79" i="7"/>
  <c r="N79" i="7"/>
  <c r="M79" i="7"/>
  <c r="L79" i="7"/>
  <c r="K79" i="7"/>
  <c r="S78" i="7"/>
  <c r="R78" i="7"/>
  <c r="Q78" i="7"/>
  <c r="P78" i="7"/>
  <c r="O78" i="7"/>
  <c r="N78" i="7"/>
  <c r="M78" i="7"/>
  <c r="L78" i="7"/>
  <c r="K78" i="7"/>
  <c r="S77" i="7"/>
  <c r="R77" i="7"/>
  <c r="Q77" i="7"/>
  <c r="P77" i="7"/>
  <c r="O77" i="7"/>
  <c r="N77" i="7"/>
  <c r="M77" i="7"/>
  <c r="L77" i="7"/>
  <c r="K77" i="7"/>
  <c r="S76" i="7"/>
  <c r="R76" i="7"/>
  <c r="Q76" i="7"/>
  <c r="P76" i="7"/>
  <c r="O76" i="7"/>
  <c r="N76" i="7"/>
  <c r="M76" i="7"/>
  <c r="L76" i="7"/>
  <c r="K76" i="7"/>
  <c r="S75" i="7"/>
  <c r="R75" i="7"/>
  <c r="Q75" i="7"/>
  <c r="P75" i="7"/>
  <c r="O75" i="7"/>
  <c r="N75" i="7"/>
  <c r="M75" i="7"/>
  <c r="L75" i="7"/>
  <c r="K75" i="7"/>
  <c r="S74" i="7"/>
  <c r="R74" i="7"/>
  <c r="Q74" i="7"/>
  <c r="P74" i="7"/>
  <c r="O74" i="7"/>
  <c r="N74" i="7"/>
  <c r="M74" i="7"/>
  <c r="L74" i="7"/>
  <c r="K74" i="7"/>
  <c r="S73" i="7"/>
  <c r="R73" i="7"/>
  <c r="Q73" i="7"/>
  <c r="P73" i="7"/>
  <c r="O73" i="7"/>
  <c r="N73" i="7"/>
  <c r="M73" i="7"/>
  <c r="L73" i="7"/>
  <c r="K73" i="7"/>
  <c r="S72" i="7"/>
  <c r="R72" i="7"/>
  <c r="Q72" i="7"/>
  <c r="P72" i="7"/>
  <c r="O72" i="7"/>
  <c r="N72" i="7"/>
  <c r="M72" i="7"/>
  <c r="L72" i="7"/>
  <c r="K72" i="7"/>
  <c r="S71" i="7"/>
  <c r="R71" i="7"/>
  <c r="Q71" i="7"/>
  <c r="P71" i="7"/>
  <c r="O71" i="7"/>
  <c r="N71" i="7"/>
  <c r="M71" i="7"/>
  <c r="L71" i="7"/>
  <c r="K71" i="7"/>
  <c r="S70" i="7"/>
  <c r="R70" i="7"/>
  <c r="Q70" i="7"/>
  <c r="P70" i="7"/>
  <c r="O70" i="7"/>
  <c r="N70" i="7"/>
  <c r="M70" i="7"/>
  <c r="L70" i="7"/>
  <c r="K70" i="7"/>
  <c r="S69" i="7"/>
  <c r="R69" i="7"/>
  <c r="Q69" i="7"/>
  <c r="P69" i="7"/>
  <c r="O69" i="7"/>
  <c r="N69" i="7"/>
  <c r="M69" i="7"/>
  <c r="L69" i="7"/>
  <c r="K69" i="7"/>
  <c r="S68" i="7"/>
  <c r="R68" i="7"/>
  <c r="Q68" i="7"/>
  <c r="P68" i="7"/>
  <c r="O68" i="7"/>
  <c r="N68" i="7"/>
  <c r="M68" i="7"/>
  <c r="L68" i="7"/>
  <c r="K68" i="7"/>
  <c r="S67" i="7"/>
  <c r="R67" i="7"/>
  <c r="Q67" i="7"/>
  <c r="P67" i="7"/>
  <c r="O67" i="7"/>
  <c r="N67" i="7"/>
  <c r="M67" i="7"/>
  <c r="L67" i="7"/>
  <c r="K67" i="7"/>
  <c r="S66" i="7"/>
  <c r="R66" i="7"/>
  <c r="Q66" i="7"/>
  <c r="P66" i="7"/>
  <c r="O66" i="7"/>
  <c r="N66" i="7"/>
  <c r="M66" i="7"/>
  <c r="L66" i="7"/>
  <c r="K66" i="7"/>
  <c r="S65" i="7"/>
  <c r="R65" i="7"/>
  <c r="Q65" i="7"/>
  <c r="P65" i="7"/>
  <c r="O65" i="7"/>
  <c r="N65" i="7"/>
  <c r="M65" i="7"/>
  <c r="L65" i="7"/>
  <c r="K65" i="7"/>
  <c r="S64" i="7"/>
  <c r="R64" i="7"/>
  <c r="Q64" i="7"/>
  <c r="P64" i="7"/>
  <c r="O64" i="7"/>
  <c r="N64" i="7"/>
  <c r="M64" i="7"/>
  <c r="L64" i="7"/>
  <c r="K64" i="7"/>
  <c r="S63" i="7"/>
  <c r="R63" i="7"/>
  <c r="Q63" i="7"/>
  <c r="P63" i="7"/>
  <c r="O63" i="7"/>
  <c r="N63" i="7"/>
  <c r="M63" i="7"/>
  <c r="L63" i="7"/>
  <c r="K63" i="7"/>
  <c r="S62" i="7"/>
  <c r="R62" i="7"/>
  <c r="Q62" i="7"/>
  <c r="P62" i="7"/>
  <c r="O62" i="7"/>
  <c r="N62" i="7"/>
  <c r="M62" i="7"/>
  <c r="L62" i="7"/>
  <c r="K62" i="7"/>
  <c r="S61" i="7"/>
  <c r="R61" i="7"/>
  <c r="Q61" i="7"/>
  <c r="P61" i="7"/>
  <c r="O61" i="7"/>
  <c r="N61" i="7"/>
  <c r="M61" i="7"/>
  <c r="L61" i="7"/>
  <c r="K61" i="7"/>
  <c r="S60" i="7"/>
  <c r="R60" i="7"/>
  <c r="Q60" i="7"/>
  <c r="P60" i="7"/>
  <c r="O60" i="7"/>
  <c r="N60" i="7"/>
  <c r="M60" i="7"/>
  <c r="L60" i="7"/>
  <c r="K60" i="7"/>
  <c r="S59" i="7"/>
  <c r="R59" i="7"/>
  <c r="Q59" i="7"/>
  <c r="P59" i="7"/>
  <c r="O59" i="7"/>
  <c r="N59" i="7"/>
  <c r="M59" i="7"/>
  <c r="L59" i="7"/>
  <c r="K59" i="7"/>
  <c r="S58" i="7"/>
  <c r="R58" i="7"/>
  <c r="Q58" i="7"/>
  <c r="P58" i="7"/>
  <c r="O58" i="7"/>
  <c r="N58" i="7"/>
  <c r="M58" i="7"/>
  <c r="L58" i="7"/>
  <c r="K58" i="7"/>
  <c r="S57" i="7"/>
  <c r="R57" i="7"/>
  <c r="Q57" i="7"/>
  <c r="P57" i="7"/>
  <c r="O57" i="7"/>
  <c r="N57" i="7"/>
  <c r="M57" i="7"/>
  <c r="L57" i="7"/>
  <c r="K57" i="7"/>
  <c r="S56" i="7"/>
  <c r="R56" i="7"/>
  <c r="Q56" i="7"/>
  <c r="P56" i="7"/>
  <c r="O56" i="7"/>
  <c r="N56" i="7"/>
  <c r="M56" i="7"/>
  <c r="L56" i="7"/>
  <c r="K56" i="7"/>
  <c r="S55" i="7"/>
  <c r="R55" i="7"/>
  <c r="Q55" i="7"/>
  <c r="P55" i="7"/>
  <c r="O55" i="7"/>
  <c r="N55" i="7"/>
  <c r="M55" i="7"/>
  <c r="L55" i="7"/>
  <c r="K55" i="7"/>
  <c r="S54" i="7"/>
  <c r="R54" i="7"/>
  <c r="Q54" i="7"/>
  <c r="P54" i="7"/>
  <c r="O54" i="7"/>
  <c r="N54" i="7"/>
  <c r="M54" i="7"/>
  <c r="L54" i="7"/>
  <c r="K54" i="7"/>
  <c r="S53" i="7"/>
  <c r="R53" i="7"/>
  <c r="Q53" i="7"/>
  <c r="P53" i="7"/>
  <c r="O53" i="7"/>
  <c r="N53" i="7"/>
  <c r="M53" i="7"/>
  <c r="L53" i="7"/>
  <c r="K53" i="7"/>
  <c r="S52" i="7"/>
  <c r="R52" i="7"/>
  <c r="Q52" i="7"/>
  <c r="P52" i="7"/>
  <c r="O52" i="7"/>
  <c r="N52" i="7"/>
  <c r="M52" i="7"/>
  <c r="L52" i="7"/>
  <c r="K52" i="7"/>
  <c r="S51" i="7"/>
  <c r="R51" i="7"/>
  <c r="Q51" i="7"/>
  <c r="P51" i="7"/>
  <c r="O51" i="7"/>
  <c r="N51" i="7"/>
  <c r="M51" i="7"/>
  <c r="L51" i="7"/>
  <c r="K51" i="7"/>
  <c r="S50" i="7"/>
  <c r="R50" i="7"/>
  <c r="Q50" i="7"/>
  <c r="P50" i="7"/>
  <c r="O50" i="7"/>
  <c r="N50" i="7"/>
  <c r="M50" i="7"/>
  <c r="L50" i="7"/>
  <c r="K50" i="7"/>
  <c r="S49" i="7"/>
  <c r="R49" i="7"/>
  <c r="Q49" i="7"/>
  <c r="P49" i="7"/>
  <c r="O49" i="7"/>
  <c r="N49" i="7"/>
  <c r="M49" i="7"/>
  <c r="L49" i="7"/>
  <c r="K49" i="7"/>
  <c r="S48" i="7"/>
  <c r="R48" i="7"/>
  <c r="Q48" i="7"/>
  <c r="P48" i="7"/>
  <c r="O48" i="7"/>
  <c r="N48" i="7"/>
  <c r="M48" i="7"/>
  <c r="L48" i="7"/>
  <c r="K48" i="7"/>
  <c r="S47" i="7"/>
  <c r="R47" i="7"/>
  <c r="Q47" i="7"/>
  <c r="P47" i="7"/>
  <c r="O47" i="7"/>
  <c r="N47" i="7"/>
  <c r="M47" i="7"/>
  <c r="L47" i="7"/>
  <c r="K47" i="7"/>
  <c r="S46" i="7"/>
  <c r="R46" i="7"/>
  <c r="Q46" i="7"/>
  <c r="P46" i="7"/>
  <c r="O46" i="7"/>
  <c r="N46" i="7"/>
  <c r="M46" i="7"/>
  <c r="L46" i="7"/>
  <c r="K46" i="7"/>
  <c r="S45" i="7"/>
  <c r="R45" i="7"/>
  <c r="Q45" i="7"/>
  <c r="P45" i="7"/>
  <c r="O45" i="7"/>
  <c r="N45" i="7"/>
  <c r="M45" i="7"/>
  <c r="L45" i="7"/>
  <c r="K45" i="7"/>
  <c r="S44" i="7"/>
  <c r="R44" i="7"/>
  <c r="Q44" i="7"/>
  <c r="P44" i="7"/>
  <c r="O44" i="7"/>
  <c r="N44" i="7"/>
  <c r="M44" i="7"/>
  <c r="L44" i="7"/>
  <c r="K44" i="7"/>
  <c r="S43" i="7"/>
  <c r="R43" i="7"/>
  <c r="Q43" i="7"/>
  <c r="P43" i="7"/>
  <c r="O43" i="7"/>
  <c r="N43" i="7"/>
  <c r="M43" i="7"/>
  <c r="L43" i="7"/>
  <c r="K43" i="7"/>
  <c r="S42" i="7"/>
  <c r="R42" i="7"/>
  <c r="Q42" i="7"/>
  <c r="P42" i="7"/>
  <c r="O42" i="7"/>
  <c r="N42" i="7"/>
  <c r="M42" i="7"/>
  <c r="L42" i="7"/>
  <c r="K42" i="7"/>
  <c r="S41" i="7"/>
  <c r="R41" i="7"/>
  <c r="Q41" i="7"/>
  <c r="P41" i="7"/>
  <c r="O41" i="7"/>
  <c r="N41" i="7"/>
  <c r="M41" i="7"/>
  <c r="L41" i="7"/>
  <c r="K41" i="7"/>
  <c r="S40" i="7"/>
  <c r="R40" i="7"/>
  <c r="Q40" i="7"/>
  <c r="P40" i="7"/>
  <c r="O40" i="7"/>
  <c r="N40" i="7"/>
  <c r="M40" i="7"/>
  <c r="L40" i="7"/>
  <c r="K40" i="7"/>
  <c r="S39" i="7"/>
  <c r="R39" i="7"/>
  <c r="Q39" i="7"/>
  <c r="P39" i="7"/>
  <c r="O39" i="7"/>
  <c r="N39" i="7"/>
  <c r="M39" i="7"/>
  <c r="L39" i="7"/>
  <c r="K39" i="7"/>
  <c r="S38" i="7"/>
  <c r="R38" i="7"/>
  <c r="Q38" i="7"/>
  <c r="P38" i="7"/>
  <c r="O38" i="7"/>
  <c r="N38" i="7"/>
  <c r="M38" i="7"/>
  <c r="L38" i="7"/>
  <c r="K38" i="7"/>
  <c r="S37" i="7"/>
  <c r="R37" i="7"/>
  <c r="Q37" i="7"/>
  <c r="P37" i="7"/>
  <c r="O37" i="7"/>
  <c r="N37" i="7"/>
  <c r="M37" i="7"/>
  <c r="L37" i="7"/>
  <c r="K37" i="7"/>
  <c r="S36" i="7"/>
  <c r="R36" i="7"/>
  <c r="Q36" i="7"/>
  <c r="P36" i="7"/>
  <c r="O36" i="7"/>
  <c r="N36" i="7"/>
  <c r="M36" i="7"/>
  <c r="L36" i="7"/>
  <c r="K36" i="7"/>
  <c r="S35" i="7"/>
  <c r="R35" i="7"/>
  <c r="Q35" i="7"/>
  <c r="P35" i="7"/>
  <c r="O35" i="7"/>
  <c r="N35" i="7"/>
  <c r="M35" i="7"/>
  <c r="L35" i="7"/>
  <c r="K35" i="7"/>
  <c r="S34" i="7"/>
  <c r="R34" i="7"/>
  <c r="Q34" i="7"/>
  <c r="P34" i="7"/>
  <c r="O34" i="7"/>
  <c r="N34" i="7"/>
  <c r="M34" i="7"/>
  <c r="L34" i="7"/>
  <c r="K34" i="7"/>
  <c r="S33" i="7"/>
  <c r="R33" i="7"/>
  <c r="Q33" i="7"/>
  <c r="P33" i="7"/>
  <c r="O33" i="7"/>
  <c r="N33" i="7"/>
  <c r="M33" i="7"/>
  <c r="L33" i="7"/>
  <c r="K33" i="7"/>
  <c r="S32" i="7"/>
  <c r="R32" i="7"/>
  <c r="Q32" i="7"/>
  <c r="P32" i="7"/>
  <c r="O32" i="7"/>
  <c r="N32" i="7"/>
  <c r="M32" i="7"/>
  <c r="L32" i="7"/>
  <c r="K32" i="7"/>
  <c r="S31" i="7"/>
  <c r="R31" i="7"/>
  <c r="Q31" i="7"/>
  <c r="P31" i="7"/>
  <c r="O31" i="7"/>
  <c r="N31" i="7"/>
  <c r="M31" i="7"/>
  <c r="L31" i="7"/>
  <c r="K31" i="7"/>
  <c r="S30" i="7"/>
  <c r="R30" i="7"/>
  <c r="Q30" i="7"/>
  <c r="P30" i="7"/>
  <c r="O30" i="7"/>
  <c r="N30" i="7"/>
  <c r="M30" i="7"/>
  <c r="L30" i="7"/>
  <c r="K30" i="7"/>
  <c r="S29" i="7"/>
  <c r="R29" i="7"/>
  <c r="Q29" i="7"/>
  <c r="P29" i="7"/>
  <c r="O29" i="7"/>
  <c r="N29" i="7"/>
  <c r="M29" i="7"/>
  <c r="L29" i="7"/>
  <c r="K29" i="7"/>
  <c r="S28" i="7"/>
  <c r="R28" i="7"/>
  <c r="Q28" i="7"/>
  <c r="P28" i="7"/>
  <c r="O28" i="7"/>
  <c r="N28" i="7"/>
  <c r="M28" i="7"/>
  <c r="L28" i="7"/>
  <c r="K28" i="7"/>
  <c r="S27" i="7"/>
  <c r="R27" i="7"/>
  <c r="Q27" i="7"/>
  <c r="P27" i="7"/>
  <c r="O27" i="7"/>
  <c r="N27" i="7"/>
  <c r="M27" i="7"/>
  <c r="L27" i="7"/>
  <c r="K27" i="7"/>
  <c r="S26" i="7"/>
  <c r="R26" i="7"/>
  <c r="Q26" i="7"/>
  <c r="P26" i="7"/>
  <c r="O26" i="7"/>
  <c r="N26" i="7"/>
  <c r="M26" i="7"/>
  <c r="L26" i="7"/>
  <c r="K26" i="7"/>
  <c r="S25" i="7"/>
  <c r="R25" i="7"/>
  <c r="Q25" i="7"/>
  <c r="P25" i="7"/>
  <c r="O25" i="7"/>
  <c r="N25" i="7"/>
  <c r="M25" i="7"/>
  <c r="L25" i="7"/>
  <c r="K25" i="7"/>
  <c r="S24" i="7"/>
  <c r="R24" i="7"/>
  <c r="Q24" i="7"/>
  <c r="P24" i="7"/>
  <c r="O24" i="7"/>
  <c r="N24" i="7"/>
  <c r="M24" i="7"/>
  <c r="L24" i="7"/>
  <c r="K24" i="7"/>
  <c r="S23" i="7"/>
  <c r="R23" i="7"/>
  <c r="Q23" i="7"/>
  <c r="P23" i="7"/>
  <c r="O23" i="7"/>
  <c r="N23" i="7"/>
  <c r="M23" i="7"/>
  <c r="L23" i="7"/>
  <c r="K23" i="7"/>
  <c r="S22" i="7"/>
  <c r="R22" i="7"/>
  <c r="Q22" i="7"/>
  <c r="P22" i="7"/>
  <c r="O22" i="7"/>
  <c r="N22" i="7"/>
  <c r="M22" i="7"/>
  <c r="L22" i="7"/>
  <c r="K22" i="7"/>
  <c r="S21" i="7"/>
  <c r="R21" i="7"/>
  <c r="Q21" i="7"/>
  <c r="P21" i="7"/>
  <c r="O21" i="7"/>
  <c r="N21" i="7"/>
  <c r="M21" i="7"/>
  <c r="L21" i="7"/>
  <c r="K21" i="7"/>
  <c r="S20" i="7"/>
  <c r="R20" i="7"/>
  <c r="Q20" i="7"/>
  <c r="P20" i="7"/>
  <c r="O20" i="7"/>
  <c r="N20" i="7"/>
  <c r="M20" i="7"/>
  <c r="L20" i="7"/>
  <c r="K20" i="7"/>
  <c r="S19" i="7"/>
  <c r="R19" i="7"/>
  <c r="Q19" i="7"/>
  <c r="P19" i="7"/>
  <c r="O19" i="7"/>
  <c r="N19" i="7"/>
  <c r="M19" i="7"/>
  <c r="L19" i="7"/>
  <c r="K19" i="7"/>
  <c r="S18" i="7"/>
  <c r="R18" i="7"/>
  <c r="Q18" i="7"/>
  <c r="P18" i="7"/>
  <c r="O18" i="7"/>
  <c r="N18" i="7"/>
  <c r="M18" i="7"/>
  <c r="L18" i="7"/>
  <c r="K18" i="7"/>
  <c r="S17" i="7"/>
  <c r="R17" i="7"/>
  <c r="Q17" i="7"/>
  <c r="P17" i="7"/>
  <c r="O17" i="7"/>
  <c r="N17" i="7"/>
  <c r="M17" i="7"/>
  <c r="L17" i="7"/>
  <c r="K17" i="7"/>
  <c r="S16" i="7"/>
  <c r="R16" i="7"/>
  <c r="Q16" i="7"/>
  <c r="P16" i="7"/>
  <c r="O16" i="7"/>
  <c r="N16" i="7"/>
  <c r="M16" i="7"/>
  <c r="L16" i="7"/>
  <c r="K16" i="7"/>
  <c r="S15" i="7"/>
  <c r="R15" i="7"/>
  <c r="Q15" i="7"/>
  <c r="P15" i="7"/>
  <c r="O15" i="7"/>
  <c r="N15" i="7"/>
  <c r="M15" i="7"/>
  <c r="L15" i="7"/>
  <c r="K15" i="7"/>
  <c r="S14" i="7"/>
  <c r="R14" i="7"/>
  <c r="Q14" i="7"/>
  <c r="P14" i="7"/>
  <c r="O14" i="7"/>
  <c r="N14" i="7"/>
  <c r="M14" i="7"/>
  <c r="L14" i="7"/>
  <c r="K14" i="7"/>
  <c r="S13" i="7"/>
  <c r="R13" i="7"/>
  <c r="Q13" i="7"/>
  <c r="P13" i="7"/>
  <c r="O13" i="7"/>
  <c r="N13" i="7"/>
  <c r="M13" i="7"/>
  <c r="L13" i="7"/>
  <c r="K13" i="7"/>
  <c r="S12" i="7"/>
  <c r="R12" i="7"/>
  <c r="Q12" i="7"/>
  <c r="P12" i="7"/>
  <c r="O12" i="7"/>
  <c r="N12" i="7"/>
  <c r="M12" i="7"/>
  <c r="L12" i="7"/>
  <c r="K12" i="7"/>
  <c r="S11" i="7"/>
  <c r="R11" i="7"/>
  <c r="Q11" i="7"/>
  <c r="P11" i="7"/>
  <c r="O11" i="7"/>
  <c r="N11" i="7"/>
  <c r="M11" i="7"/>
  <c r="L11" i="7"/>
  <c r="K11" i="7"/>
  <c r="S10" i="7"/>
  <c r="R10" i="7"/>
  <c r="Q10" i="7"/>
  <c r="P10" i="7"/>
  <c r="O10" i="7"/>
  <c r="N10" i="7"/>
  <c r="M10" i="7"/>
  <c r="L10" i="7"/>
  <c r="K10" i="7"/>
  <c r="S9" i="7"/>
  <c r="R9" i="7"/>
  <c r="Q9" i="7"/>
  <c r="P9" i="7"/>
  <c r="O9" i="7"/>
  <c r="N9" i="7"/>
  <c r="M9" i="7"/>
  <c r="L9" i="7"/>
  <c r="K9" i="7"/>
  <c r="S8" i="7"/>
  <c r="R8" i="7"/>
  <c r="Q8" i="7"/>
  <c r="P8" i="7"/>
  <c r="O8" i="7"/>
  <c r="N8" i="7"/>
  <c r="M8" i="7"/>
  <c r="L8" i="7"/>
  <c r="K8" i="7"/>
  <c r="S7" i="7"/>
  <c r="R7" i="7"/>
  <c r="Q7" i="7"/>
  <c r="P7" i="7"/>
  <c r="O7" i="7"/>
  <c r="N7" i="7"/>
  <c r="M7" i="7"/>
  <c r="L7" i="7"/>
  <c r="K7" i="7"/>
  <c r="S6" i="7"/>
  <c r="R6" i="7"/>
  <c r="Q6" i="7"/>
  <c r="P6" i="7"/>
  <c r="O6" i="7"/>
  <c r="N6" i="7"/>
  <c r="M6" i="7"/>
  <c r="L6" i="7"/>
  <c r="K6" i="7"/>
  <c r="S5" i="7"/>
  <c r="R5" i="7"/>
  <c r="Q5" i="7"/>
  <c r="P5" i="7"/>
  <c r="O5" i="7"/>
  <c r="N5" i="7"/>
  <c r="M5" i="7"/>
  <c r="L5" i="7"/>
  <c r="K5" i="7"/>
  <c r="N4" i="7" l="1"/>
  <c r="S4" i="7"/>
  <c r="R4" i="7"/>
  <c r="Q4" i="7"/>
  <c r="P4" i="7"/>
  <c r="O4" i="7"/>
  <c r="M4" i="7"/>
  <c r="L4" i="7"/>
  <c r="K4" i="7"/>
  <c r="G67" i="6"/>
  <c r="G63" i="6"/>
  <c r="G58" i="6"/>
  <c r="G54" i="6"/>
  <c r="G50" i="6"/>
  <c r="G48" i="6"/>
  <c r="G46" i="6"/>
  <c r="G42" i="6"/>
  <c r="G35" i="6"/>
  <c r="G28" i="6"/>
  <c r="G25" i="6"/>
  <c r="G18" i="6"/>
  <c r="G15" i="6"/>
  <c r="G12" i="6"/>
  <c r="G10" i="6"/>
  <c r="G5" i="6"/>
  <c r="G4" i="6" s="1"/>
  <c r="S3" i="7"/>
  <c r="R3" i="7"/>
  <c r="Q3" i="7"/>
  <c r="P3" i="7"/>
  <c r="O3" i="7"/>
  <c r="N3" i="7"/>
  <c r="M3" i="7"/>
  <c r="L3" i="7"/>
  <c r="K3" i="7"/>
  <c r="G223" i="7"/>
  <c r="G204" i="7"/>
  <c r="G183" i="7"/>
  <c r="G173" i="7"/>
  <c r="G163" i="7"/>
  <c r="G160" i="7"/>
  <c r="G154" i="7"/>
  <c r="G142" i="7"/>
  <c r="G117" i="7"/>
  <c r="G89" i="7"/>
  <c r="G78" i="7"/>
  <c r="G55" i="7"/>
  <c r="G41" i="7"/>
  <c r="G26" i="7"/>
  <c r="G22" i="7"/>
  <c r="G5" i="7"/>
  <c r="G41" i="6" l="1"/>
  <c r="G3" i="6" s="1"/>
  <c r="G141" i="7"/>
  <c r="G4" i="7"/>
  <c r="G3" i="7" s="1"/>
  <c r="J197" i="7" l="1"/>
  <c r="J196" i="7"/>
  <c r="J194" i="7"/>
  <c r="J193" i="7"/>
  <c r="J192" i="7"/>
  <c r="J191" i="7"/>
  <c r="J190" i="7"/>
  <c r="J189" i="7"/>
  <c r="J188" i="7"/>
  <c r="J187" i="7"/>
  <c r="J186" i="7"/>
  <c r="J185" i="7"/>
  <c r="J195" i="7" l="1"/>
  <c r="I195" i="7" s="1"/>
  <c r="I184" i="7" s="1"/>
  <c r="J184" i="7"/>
  <c r="J58" i="7" l="1"/>
  <c r="I58" i="7" s="1"/>
  <c r="L391" i="5"/>
  <c r="L390" i="5"/>
  <c r="L383" i="5"/>
  <c r="L384" i="5"/>
  <c r="L403" i="5"/>
  <c r="L401" i="5" l="1"/>
  <c r="L404" i="5"/>
  <c r="L397" i="5"/>
  <c r="L399" i="5"/>
  <c r="L396" i="5"/>
  <c r="L402" i="5" l="1"/>
  <c r="J45" i="3"/>
  <c r="J43" i="3"/>
  <c r="J41" i="3"/>
  <c r="J38" i="3"/>
  <c r="J25" i="3"/>
  <c r="J14" i="3"/>
  <c r="J5" i="3"/>
  <c r="P96" i="4"/>
  <c r="J49" i="3" l="1"/>
  <c r="J34" i="3"/>
  <c r="L366" i="5"/>
  <c r="L368" i="5"/>
  <c r="J51" i="3" l="1"/>
  <c r="L56" i="5"/>
  <c r="P102" i="4" l="1"/>
  <c r="P101" i="4"/>
  <c r="P97" i="4"/>
  <c r="P95" i="4"/>
  <c r="P94" i="4"/>
  <c r="P92" i="4"/>
  <c r="P91" i="4"/>
  <c r="P90" i="4"/>
  <c r="P89" i="4"/>
  <c r="P84" i="4"/>
  <c r="P83" i="4"/>
  <c r="P81" i="4"/>
  <c r="P79" i="4"/>
  <c r="P78" i="4"/>
  <c r="P77" i="4"/>
  <c r="P73" i="4"/>
  <c r="P65" i="4"/>
  <c r="P63" i="4"/>
  <c r="P62" i="4"/>
  <c r="P61" i="4"/>
  <c r="P47" i="4"/>
  <c r="P46" i="4"/>
  <c r="P45" i="4"/>
  <c r="P44" i="4"/>
  <c r="P43" i="4"/>
  <c r="P40" i="4"/>
  <c r="P39" i="4"/>
  <c r="P38" i="4"/>
  <c r="P37" i="4"/>
  <c r="P36" i="4"/>
  <c r="P35" i="4"/>
  <c r="P33" i="4"/>
  <c r="P32" i="4"/>
  <c r="P29" i="4"/>
  <c r="P28" i="4"/>
  <c r="P27" i="4"/>
  <c r="P25" i="4"/>
  <c r="P23" i="4"/>
  <c r="P21" i="4"/>
  <c r="P19" i="4"/>
  <c r="P17" i="4"/>
  <c r="P16" i="4"/>
  <c r="P12" i="4"/>
  <c r="P10" i="4"/>
  <c r="P9" i="4"/>
  <c r="P8" i="4"/>
  <c r="P7" i="4"/>
  <c r="P30" i="4"/>
  <c r="K30" i="4"/>
  <c r="L389" i="5"/>
  <c r="L388" i="5" s="1"/>
  <c r="L334" i="5"/>
  <c r="L310" i="5"/>
  <c r="L305" i="5"/>
  <c r="L239" i="5"/>
  <c r="L205" i="5"/>
  <c r="L387" i="5"/>
  <c r="L386" i="5"/>
  <c r="L382" i="5"/>
  <c r="L376" i="5"/>
  <c r="L375" i="5"/>
  <c r="L373" i="5"/>
  <c r="L372" i="5"/>
  <c r="L370" i="5"/>
  <c r="L369" i="5"/>
  <c r="L364" i="5"/>
  <c r="L363" i="5"/>
  <c r="L362" i="5"/>
  <c r="L357" i="5"/>
  <c r="L356" i="5"/>
  <c r="L355" i="5"/>
  <c r="L354" i="5"/>
  <c r="L350" i="5"/>
  <c r="L349" i="5"/>
  <c r="L348" i="5"/>
  <c r="L347" i="5"/>
  <c r="L342" i="5"/>
  <c r="L340" i="5"/>
  <c r="L338" i="5"/>
  <c r="L336" i="5"/>
  <c r="L335" i="5"/>
  <c r="L333" i="5"/>
  <c r="L332" i="5"/>
  <c r="L331" i="5"/>
  <c r="L330" i="5"/>
  <c r="L329" i="5"/>
  <c r="L328" i="5"/>
  <c r="L327" i="5"/>
  <c r="L326" i="5"/>
  <c r="L325" i="5"/>
  <c r="L324" i="5"/>
  <c r="L321" i="5"/>
  <c r="L320" i="5"/>
  <c r="L318" i="5"/>
  <c r="L316" i="5"/>
  <c r="L315" i="5"/>
  <c r="L312" i="5"/>
  <c r="L311" i="5"/>
  <c r="L308" i="5"/>
  <c r="L307" i="5"/>
  <c r="L306" i="5"/>
  <c r="L303" i="5"/>
  <c r="L301" i="5"/>
  <c r="L300" i="5"/>
  <c r="L299" i="5"/>
  <c r="L296" i="5"/>
  <c r="L295" i="5"/>
  <c r="L292" i="5"/>
  <c r="L291" i="5"/>
  <c r="L290" i="5"/>
  <c r="L288" i="5"/>
  <c r="L287" i="5"/>
  <c r="L285" i="5"/>
  <c r="L282" i="5"/>
  <c r="L281" i="5" s="1"/>
  <c r="L280" i="5"/>
  <c r="L279" i="5"/>
  <c r="L278" i="5"/>
  <c r="L275" i="5"/>
  <c r="L272" i="5"/>
  <c r="L271" i="5"/>
  <c r="L270" i="5"/>
  <c r="L269" i="5"/>
  <c r="L268" i="5"/>
  <c r="L267" i="5"/>
  <c r="L265" i="5"/>
  <c r="L264" i="5"/>
  <c r="L263" i="5"/>
  <c r="L262" i="5"/>
  <c r="L261" i="5"/>
  <c r="L260" i="5"/>
  <c r="L258" i="5"/>
  <c r="L257" i="5"/>
  <c r="L256" i="5"/>
  <c r="L255" i="5"/>
  <c r="L254" i="5"/>
  <c r="L253" i="5"/>
  <c r="L249" i="5"/>
  <c r="L248" i="5"/>
  <c r="L246" i="5"/>
  <c r="L243" i="5"/>
  <c r="L241" i="5"/>
  <c r="L240" i="5"/>
  <c r="L238" i="5"/>
  <c r="L236" i="5"/>
  <c r="L235" i="5"/>
  <c r="L233" i="5"/>
  <c r="L232" i="5"/>
  <c r="L230" i="5"/>
  <c r="L229" i="5"/>
  <c r="L224" i="5"/>
  <c r="L222" i="5"/>
  <c r="L220" i="5"/>
  <c r="L218" i="5"/>
  <c r="L216" i="5"/>
  <c r="L214" i="5"/>
  <c r="L212" i="5"/>
  <c r="L210" i="5"/>
  <c r="L208" i="5"/>
  <c r="L206" i="5"/>
  <c r="L203" i="5"/>
  <c r="L202" i="5"/>
  <c r="L200" i="5"/>
  <c r="L199" i="5"/>
  <c r="L198" i="5"/>
  <c r="L196" i="5"/>
  <c r="L195" i="5"/>
  <c r="L194" i="5"/>
  <c r="L193" i="5"/>
  <c r="L191" i="5"/>
  <c r="L190" i="5"/>
  <c r="L189" i="5"/>
  <c r="L188" i="5"/>
  <c r="L187" i="5"/>
  <c r="L186" i="5"/>
  <c r="L184" i="5"/>
  <c r="L183" i="5"/>
  <c r="L182" i="5"/>
  <c r="L379" i="5"/>
  <c r="L378" i="5"/>
  <c r="L179" i="5"/>
  <c r="L178" i="5"/>
  <c r="L177" i="5"/>
  <c r="L176" i="5"/>
  <c r="L174" i="5"/>
  <c r="L173" i="5"/>
  <c r="L172" i="5"/>
  <c r="L171" i="5"/>
  <c r="L170" i="5"/>
  <c r="L168" i="5"/>
  <c r="L167" i="5"/>
  <c r="L166" i="5"/>
  <c r="L165" i="5"/>
  <c r="L164" i="5"/>
  <c r="L162" i="5"/>
  <c r="L161" i="5"/>
  <c r="L160" i="5"/>
  <c r="L159" i="5"/>
  <c r="L158" i="5"/>
  <c r="L156" i="5"/>
  <c r="L155" i="5"/>
  <c r="L154" i="5"/>
  <c r="L153" i="5"/>
  <c r="L152" i="5"/>
  <c r="L150" i="5"/>
  <c r="L149" i="5"/>
  <c r="L148" i="5"/>
  <c r="L359" i="5"/>
  <c r="L358" i="5" s="1"/>
  <c r="J96" i="4" s="1"/>
  <c r="M96" i="4" s="1"/>
  <c r="L147" i="5"/>
  <c r="L146" i="5"/>
  <c r="L145" i="5"/>
  <c r="L144" i="5"/>
  <c r="L142" i="5"/>
  <c r="L141" i="5"/>
  <c r="L140" i="5"/>
  <c r="L139" i="5"/>
  <c r="L138" i="5"/>
  <c r="L135" i="5"/>
  <c r="L134" i="5"/>
  <c r="L133" i="5"/>
  <c r="L131" i="5"/>
  <c r="L130" i="5"/>
  <c r="L129" i="5"/>
  <c r="L128" i="5"/>
  <c r="L127" i="5"/>
  <c r="L126" i="5"/>
  <c r="L123" i="5"/>
  <c r="L122" i="5"/>
  <c r="L121" i="5"/>
  <c r="L120" i="5"/>
  <c r="L118" i="5"/>
  <c r="L117" i="5"/>
  <c r="L116" i="5"/>
  <c r="L115" i="5"/>
  <c r="L113" i="5"/>
  <c r="L112" i="5"/>
  <c r="L111" i="5"/>
  <c r="L109" i="5"/>
  <c r="L108" i="5"/>
  <c r="L107" i="5"/>
  <c r="L106" i="5"/>
  <c r="L105" i="5"/>
  <c r="L103" i="5"/>
  <c r="L102" i="5"/>
  <c r="L101" i="5"/>
  <c r="L100" i="5"/>
  <c r="L99" i="5"/>
  <c r="L97" i="5"/>
  <c r="L96" i="5"/>
  <c r="L95" i="5"/>
  <c r="L94" i="5"/>
  <c r="L93" i="5"/>
  <c r="L91" i="5"/>
  <c r="L90" i="5"/>
  <c r="L89" i="5"/>
  <c r="L88" i="5"/>
  <c r="L87" i="5"/>
  <c r="L85" i="5"/>
  <c r="L84" i="5"/>
  <c r="L83" i="5"/>
  <c r="L82" i="5"/>
  <c r="L79" i="5"/>
  <c r="L78" i="5"/>
  <c r="L76" i="5"/>
  <c r="L75" i="5"/>
  <c r="L74" i="5"/>
  <c r="L73" i="5"/>
  <c r="L72" i="5"/>
  <c r="L71" i="5"/>
  <c r="L70" i="5"/>
  <c r="L69" i="5"/>
  <c r="L67" i="5"/>
  <c r="L66" i="5"/>
  <c r="L65" i="5"/>
  <c r="L64" i="5"/>
  <c r="L63" i="5"/>
  <c r="L62" i="5"/>
  <c r="L61" i="5"/>
  <c r="L60" i="5"/>
  <c r="L59" i="5"/>
  <c r="L55" i="5"/>
  <c r="L53" i="5"/>
  <c r="L52" i="5"/>
  <c r="L51" i="5"/>
  <c r="L50" i="5"/>
  <c r="L49" i="5"/>
  <c r="L48" i="5"/>
  <c r="L47" i="5"/>
  <c r="L46" i="5"/>
  <c r="L45" i="5"/>
  <c r="L44" i="5"/>
  <c r="L43" i="5"/>
  <c r="L41" i="5"/>
  <c r="L40" i="5"/>
  <c r="L39" i="5"/>
  <c r="L38" i="5"/>
  <c r="L37" i="5"/>
  <c r="L34" i="5"/>
  <c r="L33" i="5"/>
  <c r="L31" i="5"/>
  <c r="L30" i="5"/>
  <c r="L27" i="5"/>
  <c r="L26" i="5"/>
  <c r="L25" i="5"/>
  <c r="L23" i="5"/>
  <c r="L22" i="5"/>
  <c r="L21" i="5"/>
  <c r="L20" i="5"/>
  <c r="L19" i="5"/>
  <c r="L18" i="5"/>
  <c r="L17" i="5"/>
  <c r="L15" i="5"/>
  <c r="L14" i="5"/>
  <c r="L13" i="5"/>
  <c r="L12" i="5"/>
  <c r="L11" i="5"/>
  <c r="L9" i="5"/>
  <c r="L8" i="5"/>
  <c r="L7" i="5"/>
  <c r="J147" i="7"/>
  <c r="I147" i="7" s="1"/>
  <c r="J228" i="7"/>
  <c r="J227" i="7"/>
  <c r="J222" i="7"/>
  <c r="J221" i="7"/>
  <c r="J220" i="7"/>
  <c r="J217" i="7"/>
  <c r="J216" i="7"/>
  <c r="J215" i="7"/>
  <c r="J214" i="7"/>
  <c r="J210" i="7"/>
  <c r="J209" i="7"/>
  <c r="J208" i="7"/>
  <c r="J182" i="7"/>
  <c r="J181" i="7"/>
  <c r="J180" i="7"/>
  <c r="J159" i="7"/>
  <c r="J158" i="7"/>
  <c r="J153" i="7"/>
  <c r="J149" i="7"/>
  <c r="J148" i="7"/>
  <c r="J146" i="7"/>
  <c r="J145" i="7"/>
  <c r="J8" i="7" l="1"/>
  <c r="I8" i="7" s="1"/>
  <c r="J25" i="7"/>
  <c r="I25" i="7" s="1"/>
  <c r="J35" i="7"/>
  <c r="I35" i="7" s="1"/>
  <c r="J46" i="7"/>
  <c r="I46" i="7" s="1"/>
  <c r="J57" i="7"/>
  <c r="I57" i="7" s="1"/>
  <c r="J68" i="7"/>
  <c r="I68" i="7" s="1"/>
  <c r="J85" i="7"/>
  <c r="I85" i="7" s="1"/>
  <c r="J101" i="7"/>
  <c r="I101" i="7" s="1"/>
  <c r="J119" i="7"/>
  <c r="I119" i="7" s="1"/>
  <c r="J156" i="7"/>
  <c r="I156" i="7" s="1"/>
  <c r="J201" i="7"/>
  <c r="I201" i="7" s="1"/>
  <c r="I200" i="7" s="1"/>
  <c r="J179" i="7"/>
  <c r="I179" i="7" s="1"/>
  <c r="I178" i="7" s="1"/>
  <c r="J9" i="7"/>
  <c r="I9" i="7" s="1"/>
  <c r="J15" i="7"/>
  <c r="I15" i="7" s="1"/>
  <c r="J20" i="7"/>
  <c r="I20" i="7" s="1"/>
  <c r="J28" i="7"/>
  <c r="I28" i="7" s="1"/>
  <c r="J32" i="7"/>
  <c r="I32" i="7" s="1"/>
  <c r="J36" i="7"/>
  <c r="I36" i="7" s="1"/>
  <c r="J43" i="7"/>
  <c r="I43" i="7" s="1"/>
  <c r="J47" i="7"/>
  <c r="I47" i="7" s="1"/>
  <c r="J51" i="7"/>
  <c r="I51" i="7" s="1"/>
  <c r="J59" i="7"/>
  <c r="I59" i="7" s="1"/>
  <c r="J65" i="7"/>
  <c r="I65" i="7" s="1"/>
  <c r="J69" i="7"/>
  <c r="I69" i="7" s="1"/>
  <c r="J75" i="7"/>
  <c r="I75" i="7" s="1"/>
  <c r="J82" i="7"/>
  <c r="I82" i="7" s="1"/>
  <c r="J87" i="7"/>
  <c r="I87" i="7" s="1"/>
  <c r="J93" i="7"/>
  <c r="I93" i="7" s="1"/>
  <c r="J98" i="7"/>
  <c r="I98" i="7" s="1"/>
  <c r="J103" i="7"/>
  <c r="I103" i="7" s="1"/>
  <c r="J109" i="7"/>
  <c r="I109" i="7" s="1"/>
  <c r="J114" i="7"/>
  <c r="I114" i="7" s="1"/>
  <c r="J120" i="7"/>
  <c r="I120" i="7" s="1"/>
  <c r="J125" i="7"/>
  <c r="I125" i="7" s="1"/>
  <c r="J130" i="7"/>
  <c r="I130" i="7" s="1"/>
  <c r="J135" i="7"/>
  <c r="I135" i="7" s="1"/>
  <c r="J140" i="7"/>
  <c r="I140" i="7" s="1"/>
  <c r="J167" i="7"/>
  <c r="I167" i="7" s="1"/>
  <c r="J172" i="7"/>
  <c r="I172" i="7" s="1"/>
  <c r="J203" i="7"/>
  <c r="I203" i="7" s="1"/>
  <c r="I202" i="7" s="1"/>
  <c r="J157" i="7"/>
  <c r="I157" i="7" s="1"/>
  <c r="J13" i="7"/>
  <c r="I13" i="7" s="1"/>
  <c r="J31" i="7"/>
  <c r="I31" i="7" s="1"/>
  <c r="J50" i="7"/>
  <c r="I50" i="7" s="1"/>
  <c r="J74" i="7"/>
  <c r="I74" i="7" s="1"/>
  <c r="J92" i="7"/>
  <c r="I92" i="7" s="1"/>
  <c r="J107" i="7"/>
  <c r="I107" i="7" s="1"/>
  <c r="I106" i="7" s="1"/>
  <c r="J124" i="7"/>
  <c r="I124" i="7" s="1"/>
  <c r="J139" i="7"/>
  <c r="I139" i="7" s="1"/>
  <c r="J171" i="7"/>
  <c r="I171" i="7" s="1"/>
  <c r="J225" i="7"/>
  <c r="I225" i="7" s="1"/>
  <c r="J11" i="7"/>
  <c r="I11" i="7" s="1"/>
  <c r="J16" i="7"/>
  <c r="I16" i="7" s="1"/>
  <c r="J21" i="7"/>
  <c r="I21" i="7" s="1"/>
  <c r="J29" i="7"/>
  <c r="I29" i="7" s="1"/>
  <c r="J33" i="7"/>
  <c r="I33" i="7" s="1"/>
  <c r="J37" i="7"/>
  <c r="I37" i="7" s="1"/>
  <c r="J44" i="7"/>
  <c r="I44" i="7" s="1"/>
  <c r="J48" i="7"/>
  <c r="I48" i="7" s="1"/>
  <c r="J53" i="7"/>
  <c r="I53" i="7" s="1"/>
  <c r="J61" i="7"/>
  <c r="I61" i="7" s="1"/>
  <c r="J66" i="7"/>
  <c r="I66" i="7" s="1"/>
  <c r="J71" i="7"/>
  <c r="I71" i="7" s="1"/>
  <c r="J77" i="7"/>
  <c r="I77" i="7" s="1"/>
  <c r="I76" i="7" s="1"/>
  <c r="J83" i="7"/>
  <c r="I83" i="7" s="1"/>
  <c r="J88" i="7"/>
  <c r="I88" i="7" s="1"/>
  <c r="J94" i="7"/>
  <c r="I94" i="7" s="1"/>
  <c r="J99" i="7"/>
  <c r="I99" i="7" s="1"/>
  <c r="J104" i="7"/>
  <c r="I104" i="7" s="1"/>
  <c r="J110" i="7"/>
  <c r="I110" i="7" s="1"/>
  <c r="J115" i="7"/>
  <c r="I115" i="7" s="1"/>
  <c r="J121" i="7"/>
  <c r="I121" i="7" s="1"/>
  <c r="J126" i="7"/>
  <c r="I126" i="7" s="1"/>
  <c r="J131" i="7"/>
  <c r="I131" i="7" s="1"/>
  <c r="J136" i="7"/>
  <c r="I136" i="7" s="1"/>
  <c r="J168" i="7"/>
  <c r="I168" i="7" s="1"/>
  <c r="J175" i="7"/>
  <c r="I175" i="7" s="1"/>
  <c r="I174" i="7" s="1"/>
  <c r="J18" i="7"/>
  <c r="I18" i="7" s="1"/>
  <c r="J40" i="7"/>
  <c r="I40" i="7" s="1"/>
  <c r="J64" i="7"/>
  <c r="I64" i="7" s="1"/>
  <c r="J81" i="7"/>
  <c r="I81" i="7" s="1"/>
  <c r="J97" i="7"/>
  <c r="I97" i="7" s="1"/>
  <c r="J112" i="7"/>
  <c r="I112" i="7" s="1"/>
  <c r="J128" i="7"/>
  <c r="I128" i="7" s="1"/>
  <c r="J133" i="7"/>
  <c r="I133" i="7" s="1"/>
  <c r="J165" i="7"/>
  <c r="I165" i="7" s="1"/>
  <c r="I164" i="7" s="1"/>
  <c r="J144" i="7"/>
  <c r="I144" i="7" s="1"/>
  <c r="I143" i="7" s="1"/>
  <c r="J7" i="7"/>
  <c r="I7" i="7" s="1"/>
  <c r="I6" i="7" s="1"/>
  <c r="J12" i="7"/>
  <c r="I12" i="7" s="1"/>
  <c r="J17" i="7"/>
  <c r="I17" i="7" s="1"/>
  <c r="J24" i="7"/>
  <c r="I24" i="7" s="1"/>
  <c r="I23" i="7" s="1"/>
  <c r="I22" i="7" s="1"/>
  <c r="J30" i="7"/>
  <c r="I30" i="7" s="1"/>
  <c r="J34" i="7"/>
  <c r="I34" i="7" s="1"/>
  <c r="J39" i="7"/>
  <c r="I39" i="7" s="1"/>
  <c r="J45" i="7"/>
  <c r="I45" i="7" s="1"/>
  <c r="J49" i="7"/>
  <c r="I49" i="7" s="1"/>
  <c r="J54" i="7"/>
  <c r="I54" i="7" s="1"/>
  <c r="J62" i="7"/>
  <c r="I62" i="7" s="1"/>
  <c r="J67" i="7"/>
  <c r="I67" i="7" s="1"/>
  <c r="J72" i="7"/>
  <c r="I72" i="7" s="1"/>
  <c r="J80" i="7"/>
  <c r="I80" i="7" s="1"/>
  <c r="J84" i="7"/>
  <c r="I84" i="7" s="1"/>
  <c r="J91" i="7"/>
  <c r="I91" i="7" s="1"/>
  <c r="J96" i="7"/>
  <c r="I96" i="7" s="1"/>
  <c r="J100" i="7"/>
  <c r="I100" i="7" s="1"/>
  <c r="J105" i="7"/>
  <c r="I105" i="7" s="1"/>
  <c r="J111" i="7"/>
  <c r="I111" i="7" s="1"/>
  <c r="J116" i="7"/>
  <c r="I116" i="7" s="1"/>
  <c r="J123" i="7"/>
  <c r="I123" i="7" s="1"/>
  <c r="J127" i="7"/>
  <c r="I127" i="7" s="1"/>
  <c r="J132" i="7"/>
  <c r="I132" i="7" s="1"/>
  <c r="J137" i="7"/>
  <c r="I137" i="7" s="1"/>
  <c r="J162" i="7"/>
  <c r="I162" i="7" s="1"/>
  <c r="I161" i="7" s="1"/>
  <c r="I160" i="7" s="1"/>
  <c r="J170" i="7"/>
  <c r="I170" i="7" s="1"/>
  <c r="J177" i="7"/>
  <c r="I177" i="7" s="1"/>
  <c r="I176" i="7" s="1"/>
  <c r="J199" i="7"/>
  <c r="I199" i="7" s="1"/>
  <c r="I198" i="7" s="1"/>
  <c r="J230" i="7"/>
  <c r="I230" i="7" s="1"/>
  <c r="I229" i="7" s="1"/>
  <c r="J151" i="7"/>
  <c r="I151" i="7" s="1"/>
  <c r="I150" i="7" s="1"/>
  <c r="I153" i="7"/>
  <c r="I152" i="7" s="1"/>
  <c r="L323" i="5"/>
  <c r="J150" i="7"/>
  <c r="L365" i="5"/>
  <c r="L175" i="5"/>
  <c r="L377" i="5"/>
  <c r="J99" i="4" s="1"/>
  <c r="M99" i="4" s="1"/>
  <c r="L237" i="5"/>
  <c r="J207" i="7"/>
  <c r="I10" i="7" l="1"/>
  <c r="I27" i="7"/>
  <c r="I19" i="7"/>
  <c r="I14" i="7"/>
  <c r="I73" i="7"/>
  <c r="I138" i="7"/>
  <c r="I166" i="7"/>
  <c r="I70" i="7"/>
  <c r="I90" i="7"/>
  <c r="I169" i="7"/>
  <c r="I134" i="7"/>
  <c r="I113" i="7"/>
  <c r="I38" i="7"/>
  <c r="I129" i="7"/>
  <c r="I108" i="7"/>
  <c r="I86" i="7"/>
  <c r="I42" i="7"/>
  <c r="I122" i="7"/>
  <c r="I79" i="7"/>
  <c r="I173" i="7"/>
  <c r="I60" i="7"/>
  <c r="I102" i="7"/>
  <c r="I155" i="7"/>
  <c r="I154" i="7" s="1"/>
  <c r="I183" i="7"/>
  <c r="I95" i="7"/>
  <c r="I63" i="7"/>
  <c r="I52" i="7"/>
  <c r="I118" i="7"/>
  <c r="I56" i="7"/>
  <c r="J206" i="7"/>
  <c r="I206" i="7" s="1"/>
  <c r="I205" i="7" s="1"/>
  <c r="I142" i="7"/>
  <c r="I5" i="7" l="1"/>
  <c r="I26" i="7"/>
  <c r="I78" i="7"/>
  <c r="I163" i="7"/>
  <c r="I117" i="7"/>
  <c r="I89" i="7"/>
  <c r="I55" i="7"/>
  <c r="I41" i="7"/>
  <c r="K48" i="4"/>
  <c r="J117" i="4"/>
  <c r="M117" i="4" s="1"/>
  <c r="K48" i="3" s="1"/>
  <c r="J116" i="4"/>
  <c r="M116" i="4" s="1"/>
  <c r="K47" i="3" s="1"/>
  <c r="J115" i="4"/>
  <c r="M115" i="4" s="1"/>
  <c r="K46" i="3" s="1"/>
  <c r="J98" i="4"/>
  <c r="M98" i="4" s="1"/>
  <c r="J89" i="4"/>
  <c r="J62" i="4"/>
  <c r="L385" i="5"/>
  <c r="L381" i="5" s="1"/>
  <c r="L361" i="5"/>
  <c r="L360" i="5" s="1"/>
  <c r="L319" i="5"/>
  <c r="L298" i="5"/>
  <c r="L297" i="5" s="1"/>
  <c r="I4" i="7" l="1"/>
  <c r="J219" i="7"/>
  <c r="I219" i="7" s="1"/>
  <c r="I218" i="7" s="1"/>
  <c r="J226" i="7"/>
  <c r="I226" i="7" s="1"/>
  <c r="I224" i="7" s="1"/>
  <c r="I223" i="7" s="1"/>
  <c r="J97" i="4"/>
  <c r="I59" i="6"/>
  <c r="J82" i="4"/>
  <c r="M82" i="4" s="1"/>
  <c r="L398" i="5"/>
  <c r="J113" i="4"/>
  <c r="M113" i="4" s="1"/>
  <c r="K44" i="3" s="1"/>
  <c r="J109" i="4"/>
  <c r="J108" i="4"/>
  <c r="L314" i="5"/>
  <c r="L313" i="5" s="1"/>
  <c r="L346" i="5"/>
  <c r="L352" i="5"/>
  <c r="L353" i="5"/>
  <c r="J111" i="4"/>
  <c r="L400" i="5"/>
  <c r="L395" i="5"/>
  <c r="L266" i="5"/>
  <c r="L259" i="5"/>
  <c r="L252" i="5"/>
  <c r="L247" i="5"/>
  <c r="L234" i="5"/>
  <c r="L231" i="5"/>
  <c r="L228" i="5"/>
  <c r="L406" i="5" l="1"/>
  <c r="L394" i="5"/>
  <c r="L351" i="5"/>
  <c r="J59" i="6"/>
  <c r="K89" i="4"/>
  <c r="M89" i="4" s="1"/>
  <c r="J86" i="4"/>
  <c r="M86" i="4" s="1"/>
  <c r="L277" i="5"/>
  <c r="L276" i="5" s="1"/>
  <c r="L345" i="5"/>
  <c r="M112" i="4"/>
  <c r="K43" i="3" s="1"/>
  <c r="M114" i="4"/>
  <c r="K45" i="3" s="1"/>
  <c r="J112" i="4"/>
  <c r="L344" i="5" l="1"/>
  <c r="L343" i="5" s="1"/>
  <c r="J95" i="4"/>
  <c r="J74" i="4"/>
  <c r="M74" i="4" s="1"/>
  <c r="L251" i="5"/>
  <c r="L250" i="5" s="1"/>
  <c r="J114" i="4"/>
  <c r="M109" i="4"/>
  <c r="K40" i="3" s="1"/>
  <c r="J94" i="4" l="1"/>
  <c r="J93" i="4" s="1"/>
  <c r="J66" i="4"/>
  <c r="M66" i="4" s="1"/>
  <c r="M111" i="4"/>
  <c r="J110" i="4"/>
  <c r="J107" i="4"/>
  <c r="M108" i="4"/>
  <c r="M110" i="4" l="1"/>
  <c r="K41" i="3" s="1"/>
  <c r="K42" i="3"/>
  <c r="M107" i="4"/>
  <c r="K38" i="3" s="1"/>
  <c r="K39" i="3"/>
  <c r="J118" i="4"/>
  <c r="M118" i="4" l="1"/>
  <c r="K49" i="3" s="1"/>
  <c r="L223" i="5"/>
  <c r="L221" i="5"/>
  <c r="L219" i="5"/>
  <c r="L217" i="5"/>
  <c r="L215" i="5"/>
  <c r="L213" i="5"/>
  <c r="L211" i="5"/>
  <c r="L209" i="5"/>
  <c r="L207" i="5"/>
  <c r="J49" i="4"/>
  <c r="M49" i="4" s="1"/>
  <c r="K15" i="3" s="1"/>
  <c r="L341" i="5"/>
  <c r="L339" i="5"/>
  <c r="L337" i="5"/>
  <c r="L317" i="5"/>
  <c r="L309" i="5"/>
  <c r="L304" i="5"/>
  <c r="L302" i="5"/>
  <c r="L284" i="5"/>
  <c r="L274" i="5"/>
  <c r="L245" i="5"/>
  <c r="L242" i="5"/>
  <c r="J76" i="7"/>
  <c r="J106" i="7"/>
  <c r="J152" i="7"/>
  <c r="J161" i="7"/>
  <c r="J164" i="7"/>
  <c r="J174" i="7"/>
  <c r="J176" i="7"/>
  <c r="J178" i="7"/>
  <c r="J198" i="7"/>
  <c r="J200" i="7"/>
  <c r="J202" i="7"/>
  <c r="J205" i="7"/>
  <c r="J218" i="7"/>
  <c r="J229" i="7"/>
  <c r="J6" i="7"/>
  <c r="I24" i="6" l="1"/>
  <c r="J24" i="6" s="1"/>
  <c r="I60" i="6"/>
  <c r="I51" i="6"/>
  <c r="I57" i="6"/>
  <c r="I69" i="6"/>
  <c r="I62" i="6"/>
  <c r="I56" i="6"/>
  <c r="I45" i="6"/>
  <c r="I66" i="6"/>
  <c r="I61" i="6"/>
  <c r="I55" i="6"/>
  <c r="I32" i="6"/>
  <c r="J77" i="4"/>
  <c r="J58" i="4"/>
  <c r="M58" i="4" s="1"/>
  <c r="K24" i="3" s="1"/>
  <c r="J63" i="4"/>
  <c r="J83" i="4"/>
  <c r="J102" i="4"/>
  <c r="J55" i="4"/>
  <c r="M55" i="4" s="1"/>
  <c r="K21" i="3" s="1"/>
  <c r="J84" i="4"/>
  <c r="J91" i="4"/>
  <c r="J75" i="4"/>
  <c r="M75" i="4" s="1"/>
  <c r="J52" i="4"/>
  <c r="M52" i="4" s="1"/>
  <c r="K18" i="3" s="1"/>
  <c r="J56" i="4"/>
  <c r="M56" i="4" s="1"/>
  <c r="K22" i="3" s="1"/>
  <c r="J85" i="4"/>
  <c r="M85" i="4" s="1"/>
  <c r="J92" i="4"/>
  <c r="J53" i="4"/>
  <c r="M53" i="4" s="1"/>
  <c r="K19" i="3" s="1"/>
  <c r="J57" i="4"/>
  <c r="M57" i="4" s="1"/>
  <c r="K23" i="3" s="1"/>
  <c r="J87" i="4"/>
  <c r="M87" i="4" s="1"/>
  <c r="J50" i="4"/>
  <c r="M50" i="4" s="1"/>
  <c r="K16" i="3" s="1"/>
  <c r="J54" i="4"/>
  <c r="M54" i="4" s="1"/>
  <c r="K20" i="3" s="1"/>
  <c r="J51" i="4"/>
  <c r="M51" i="4" s="1"/>
  <c r="K17" i="3" s="1"/>
  <c r="J143" i="7"/>
  <c r="J160" i="7"/>
  <c r="J113" i="7"/>
  <c r="J183" i="7"/>
  <c r="J173" i="7"/>
  <c r="J10" i="7"/>
  <c r="L294" i="5"/>
  <c r="L322" i="5"/>
  <c r="J90" i="4"/>
  <c r="L244" i="5"/>
  <c r="J65" i="4"/>
  <c r="L273" i="5"/>
  <c r="J73" i="4"/>
  <c r="J101" i="4"/>
  <c r="L380" i="5"/>
  <c r="L286" i="5"/>
  <c r="L289" i="5"/>
  <c r="L204" i="5"/>
  <c r="L24" i="5"/>
  <c r="L29" i="5"/>
  <c r="L81" i="5"/>
  <c r="L119" i="5"/>
  <c r="J95" i="7"/>
  <c r="J42" i="7"/>
  <c r="J19" i="7"/>
  <c r="J38" i="7"/>
  <c r="J90" i="7"/>
  <c r="J138" i="7"/>
  <c r="J73" i="7"/>
  <c r="J52" i="7"/>
  <c r="J224" i="7"/>
  <c r="J70" i="7"/>
  <c r="J60" i="7"/>
  <c r="J134" i="7"/>
  <c r="J102" i="7"/>
  <c r="J169" i="7"/>
  <c r="J155" i="7"/>
  <c r="J122" i="7"/>
  <c r="J79" i="7"/>
  <c r="J27" i="7"/>
  <c r="J14" i="7"/>
  <c r="J166" i="7"/>
  <c r="J56" i="7"/>
  <c r="J129" i="7"/>
  <c r="J108" i="7"/>
  <c r="J86" i="7"/>
  <c r="J23" i="7"/>
  <c r="J118" i="7"/>
  <c r="J63" i="7"/>
  <c r="L110" i="5"/>
  <c r="L114" i="5"/>
  <c r="L32" i="5"/>
  <c r="L92" i="5"/>
  <c r="L54" i="5"/>
  <c r="L104" i="5"/>
  <c r="L58" i="5"/>
  <c r="L86" i="5"/>
  <c r="L42" i="5"/>
  <c r="L36" i="5"/>
  <c r="L16" i="5"/>
  <c r="L68" i="5"/>
  <c r="L77" i="5"/>
  <c r="L98" i="5"/>
  <c r="L125" i="5"/>
  <c r="L163" i="5"/>
  <c r="L181" i="5"/>
  <c r="L201" i="5"/>
  <c r="L10" i="5"/>
  <c r="L137" i="5"/>
  <c r="L192" i="5"/>
  <c r="L227" i="5"/>
  <c r="L185" i="5"/>
  <c r="L197" i="5"/>
  <c r="L132" i="5"/>
  <c r="L143" i="5"/>
  <c r="L151" i="5"/>
  <c r="L157" i="5"/>
  <c r="L169" i="5"/>
  <c r="L6" i="5"/>
  <c r="I54" i="6" l="1"/>
  <c r="J54" i="6" s="1"/>
  <c r="I58" i="6"/>
  <c r="J58" i="6" s="1"/>
  <c r="I23" i="6"/>
  <c r="I22" i="6"/>
  <c r="I21" i="6"/>
  <c r="I20" i="6"/>
  <c r="I19" i="6"/>
  <c r="I14" i="6"/>
  <c r="J66" i="6"/>
  <c r="K97" i="4"/>
  <c r="M97" i="4" s="1"/>
  <c r="J62" i="6"/>
  <c r="K92" i="4"/>
  <c r="M92" i="4" s="1"/>
  <c r="J60" i="6"/>
  <c r="K90" i="4"/>
  <c r="M90" i="4" s="1"/>
  <c r="J32" i="6"/>
  <c r="K38" i="4"/>
  <c r="J69" i="6"/>
  <c r="K102" i="4"/>
  <c r="M102" i="4" s="1"/>
  <c r="J61" i="6"/>
  <c r="K91" i="4"/>
  <c r="M91" i="4" s="1"/>
  <c r="J56" i="6"/>
  <c r="K83" i="4"/>
  <c r="M83" i="4" s="1"/>
  <c r="J51" i="6"/>
  <c r="K77" i="4"/>
  <c r="M77" i="4" s="1"/>
  <c r="J55" i="6"/>
  <c r="K81" i="4"/>
  <c r="J45" i="6"/>
  <c r="K63" i="4"/>
  <c r="M63" i="4" s="1"/>
  <c r="J57" i="6"/>
  <c r="K84" i="4"/>
  <c r="M84" i="4" s="1"/>
  <c r="I52" i="6"/>
  <c r="I39" i="6"/>
  <c r="I34" i="6"/>
  <c r="I8" i="6"/>
  <c r="I9" i="6"/>
  <c r="I31" i="6"/>
  <c r="I30" i="6"/>
  <c r="I27" i="6"/>
  <c r="I44" i="6"/>
  <c r="I33" i="6"/>
  <c r="I7" i="6"/>
  <c r="I37" i="6"/>
  <c r="I17" i="6"/>
  <c r="I36" i="6"/>
  <c r="I38" i="6"/>
  <c r="I53" i="6"/>
  <c r="I40" i="6"/>
  <c r="I16" i="6"/>
  <c r="M48" i="4"/>
  <c r="K14" i="3" s="1"/>
  <c r="J36" i="4"/>
  <c r="J9" i="4"/>
  <c r="J13" i="4"/>
  <c r="M13" i="4" s="1"/>
  <c r="J33" i="4"/>
  <c r="J47" i="4"/>
  <c r="J48" i="4"/>
  <c r="J46" i="4"/>
  <c r="J21" i="4"/>
  <c r="J17" i="4"/>
  <c r="J37" i="4"/>
  <c r="J44" i="4"/>
  <c r="J39" i="4"/>
  <c r="J20" i="4"/>
  <c r="M20" i="4" s="1"/>
  <c r="J24" i="4"/>
  <c r="M24" i="4" s="1"/>
  <c r="J25" i="4"/>
  <c r="J28" i="4"/>
  <c r="J78" i="4"/>
  <c r="J7" i="4"/>
  <c r="J61" i="4"/>
  <c r="J60" i="4" s="1"/>
  <c r="J8" i="4"/>
  <c r="J30" i="4"/>
  <c r="M30" i="4" s="1"/>
  <c r="J40" i="4"/>
  <c r="J26" i="4"/>
  <c r="M26" i="4" s="1"/>
  <c r="J27" i="4"/>
  <c r="J38" i="4"/>
  <c r="J45" i="4"/>
  <c r="J16" i="4"/>
  <c r="J29" i="4"/>
  <c r="J79" i="4"/>
  <c r="J64" i="4"/>
  <c r="J88" i="4"/>
  <c r="J100" i="4"/>
  <c r="J72" i="4"/>
  <c r="I10" i="6"/>
  <c r="J10" i="6" s="1"/>
  <c r="I48" i="6"/>
  <c r="J48" i="6" s="1"/>
  <c r="J142" i="7"/>
  <c r="J154" i="7"/>
  <c r="J22" i="7"/>
  <c r="J223" i="7"/>
  <c r="J163" i="7"/>
  <c r="J26" i="7"/>
  <c r="J117" i="7"/>
  <c r="J78" i="7"/>
  <c r="J41" i="7"/>
  <c r="J5" i="7"/>
  <c r="J55" i="7"/>
  <c r="J89" i="7"/>
  <c r="L293" i="5"/>
  <c r="J81" i="4"/>
  <c r="L283" i="5"/>
  <c r="L226" i="5"/>
  <c r="J35" i="4"/>
  <c r="L35" i="5"/>
  <c r="J15" i="4"/>
  <c r="M15" i="4" s="1"/>
  <c r="L180" i="5"/>
  <c r="J43" i="4"/>
  <c r="L80" i="5"/>
  <c r="J23" i="4"/>
  <c r="L28" i="5"/>
  <c r="J12" i="4"/>
  <c r="J32" i="4"/>
  <c r="L124" i="5"/>
  <c r="J19" i="4"/>
  <c r="L57" i="5"/>
  <c r="L5" i="5"/>
  <c r="J10" i="4"/>
  <c r="H5" i="2"/>
  <c r="H10" i="2"/>
  <c r="H13" i="2"/>
  <c r="H17" i="2"/>
  <c r="H21" i="2"/>
  <c r="H30" i="2"/>
  <c r="H33" i="2"/>
  <c r="H41" i="2"/>
  <c r="H88" i="1"/>
  <c r="J88" i="1" s="1"/>
  <c r="H87" i="1"/>
  <c r="J87" i="1"/>
  <c r="J65" i="1"/>
  <c r="J62" i="1"/>
  <c r="J60" i="1"/>
  <c r="J56" i="1"/>
  <c r="J50" i="1"/>
  <c r="J48" i="1"/>
  <c r="J46" i="1"/>
  <c r="H44" i="1"/>
  <c r="J44" i="1" s="1"/>
  <c r="H43" i="1"/>
  <c r="J43" i="1" s="1"/>
  <c r="H42" i="1"/>
  <c r="J42" i="1" s="1"/>
  <c r="H41" i="1"/>
  <c r="J41" i="1" s="1"/>
  <c r="H40" i="1"/>
  <c r="J40" i="1" s="1"/>
  <c r="G39" i="1"/>
  <c r="H38" i="1"/>
  <c r="J38" i="1" s="1"/>
  <c r="H37" i="1"/>
  <c r="J37" i="1" s="1"/>
  <c r="H36" i="1"/>
  <c r="J36" i="1" s="1"/>
  <c r="H35" i="1"/>
  <c r="J35" i="1" s="1"/>
  <c r="H34" i="1"/>
  <c r="J34" i="1" s="1"/>
  <c r="H33" i="1"/>
  <c r="J33" i="1" s="1"/>
  <c r="H32" i="1"/>
  <c r="J32" i="1" s="1"/>
  <c r="G31" i="1"/>
  <c r="H30" i="1"/>
  <c r="J30" i="1" s="1"/>
  <c r="H29" i="1"/>
  <c r="J29" i="1" s="1"/>
  <c r="G28" i="1"/>
  <c r="H27" i="1"/>
  <c r="J27" i="1" s="1"/>
  <c r="H26" i="1"/>
  <c r="J26" i="1" s="1"/>
  <c r="H25" i="1"/>
  <c r="J25" i="1" s="1"/>
  <c r="H24" i="1"/>
  <c r="J24" i="1" s="1"/>
  <c r="H23" i="1"/>
  <c r="J23" i="1" s="1"/>
  <c r="H22" i="1"/>
  <c r="J22" i="1" s="1"/>
  <c r="H21" i="1"/>
  <c r="J21" i="1" s="1"/>
  <c r="H20" i="1"/>
  <c r="J20" i="1" s="1"/>
  <c r="G19" i="1"/>
  <c r="H18" i="1"/>
  <c r="J18" i="1" s="1"/>
  <c r="H17" i="1"/>
  <c r="J17" i="1" s="1"/>
  <c r="H16" i="1"/>
  <c r="J16" i="1" s="1"/>
  <c r="G15" i="1"/>
  <c r="H14" i="1"/>
  <c r="H13" i="1"/>
  <c r="J12" i="1"/>
  <c r="G12" i="1"/>
  <c r="H11" i="1"/>
  <c r="J11" i="1" s="1"/>
  <c r="H10" i="1"/>
  <c r="J10" i="1" s="1"/>
  <c r="G9" i="1"/>
  <c r="H8" i="1"/>
  <c r="J8" i="1" s="1"/>
  <c r="H7" i="1"/>
  <c r="J7" i="1" s="1"/>
  <c r="H6" i="1"/>
  <c r="J6" i="1" s="1"/>
  <c r="H5" i="1"/>
  <c r="J5" i="1" s="1"/>
  <c r="G4" i="1"/>
  <c r="J28" i="1" l="1"/>
  <c r="J4" i="1"/>
  <c r="J9" i="1"/>
  <c r="I18" i="6"/>
  <c r="J18" i="6" s="1"/>
  <c r="I50" i="6"/>
  <c r="J50" i="6" s="1"/>
  <c r="I35" i="6"/>
  <c r="J35" i="6" s="1"/>
  <c r="I12" i="6"/>
  <c r="J12" i="6" s="1"/>
  <c r="I15" i="6"/>
  <c r="J15" i="6" s="1"/>
  <c r="I28" i="6"/>
  <c r="J28" i="6" s="1"/>
  <c r="I25" i="6"/>
  <c r="J25" i="6" s="1"/>
  <c r="K29" i="4"/>
  <c r="M29" i="4" s="1"/>
  <c r="J23" i="6"/>
  <c r="J22" i="6"/>
  <c r="K28" i="4"/>
  <c r="M28" i="4" s="1"/>
  <c r="K27" i="4"/>
  <c r="M27" i="4" s="1"/>
  <c r="J21" i="6"/>
  <c r="K25" i="4"/>
  <c r="M25" i="4" s="1"/>
  <c r="J20" i="6"/>
  <c r="K23" i="4"/>
  <c r="M23" i="4" s="1"/>
  <c r="J19" i="6"/>
  <c r="J14" i="6"/>
  <c r="K17" i="4"/>
  <c r="M17" i="4" s="1"/>
  <c r="M38" i="4"/>
  <c r="K80" i="4"/>
  <c r="K88" i="4"/>
  <c r="J16" i="6"/>
  <c r="K19" i="4"/>
  <c r="J36" i="6"/>
  <c r="K43" i="4"/>
  <c r="M43" i="4" s="1"/>
  <c r="J7" i="6"/>
  <c r="K8" i="4"/>
  <c r="M8" i="4" s="1"/>
  <c r="J27" i="6"/>
  <c r="K33" i="4"/>
  <c r="M33" i="4" s="1"/>
  <c r="J9" i="6"/>
  <c r="K10" i="4"/>
  <c r="M10" i="4" s="1"/>
  <c r="J52" i="6"/>
  <c r="K78" i="4"/>
  <c r="J40" i="6"/>
  <c r="K47" i="4"/>
  <c r="M47" i="4" s="1"/>
  <c r="J17" i="6"/>
  <c r="K21" i="4"/>
  <c r="M21" i="4" s="1"/>
  <c r="J33" i="6"/>
  <c r="K39" i="4"/>
  <c r="M39" i="4" s="1"/>
  <c r="J8" i="6"/>
  <c r="K9" i="4"/>
  <c r="M9" i="4" s="1"/>
  <c r="J53" i="6"/>
  <c r="K79" i="4"/>
  <c r="M79" i="4" s="1"/>
  <c r="J44" i="6"/>
  <c r="K62" i="4"/>
  <c r="M62" i="4" s="1"/>
  <c r="J30" i="6"/>
  <c r="K36" i="4"/>
  <c r="M36" i="4" s="1"/>
  <c r="J34" i="6"/>
  <c r="K40" i="4"/>
  <c r="M40" i="4" s="1"/>
  <c r="J38" i="6"/>
  <c r="K45" i="4"/>
  <c r="J37" i="6"/>
  <c r="K44" i="4"/>
  <c r="M44" i="4" s="1"/>
  <c r="J31" i="6"/>
  <c r="K37" i="4"/>
  <c r="M37" i="4" s="1"/>
  <c r="J39" i="6"/>
  <c r="K46" i="4"/>
  <c r="M46" i="4" s="1"/>
  <c r="M88" i="4"/>
  <c r="K31" i="3" s="1"/>
  <c r="I13" i="6"/>
  <c r="I26" i="6"/>
  <c r="I6" i="6"/>
  <c r="I64" i="6"/>
  <c r="I49" i="6"/>
  <c r="I11" i="6"/>
  <c r="I29" i="6"/>
  <c r="J76" i="4"/>
  <c r="L225" i="5"/>
  <c r="J19" i="1"/>
  <c r="J15" i="1"/>
  <c r="J31" i="1"/>
  <c r="J39" i="1"/>
  <c r="I5" i="6"/>
  <c r="J5" i="6" s="1"/>
  <c r="J80" i="4"/>
  <c r="M81" i="4"/>
  <c r="M80" i="4" s="1"/>
  <c r="K30" i="3" s="1"/>
  <c r="I46" i="6"/>
  <c r="J46" i="6" s="1"/>
  <c r="I67" i="6"/>
  <c r="J67" i="6" s="1"/>
  <c r="I42" i="6"/>
  <c r="J42" i="6" s="1"/>
  <c r="J4" i="7"/>
  <c r="J42" i="4"/>
  <c r="J11" i="4"/>
  <c r="J14" i="4"/>
  <c r="J18" i="4"/>
  <c r="J31" i="4"/>
  <c r="J22" i="4"/>
  <c r="J6" i="4"/>
  <c r="J3" i="1" l="1"/>
  <c r="I4" i="6"/>
  <c r="J4" i="6" s="1"/>
  <c r="K22" i="4"/>
  <c r="M22" i="4"/>
  <c r="K10" i="3" s="1"/>
  <c r="K18" i="4"/>
  <c r="K76" i="4"/>
  <c r="M78" i="4"/>
  <c r="M76" i="4" s="1"/>
  <c r="K29" i="3" s="1"/>
  <c r="K42" i="4"/>
  <c r="J11" i="6"/>
  <c r="K12" i="4"/>
  <c r="K11" i="4" s="1"/>
  <c r="J64" i="6"/>
  <c r="K94" i="4"/>
  <c r="J29" i="6"/>
  <c r="K35" i="4"/>
  <c r="K34" i="4" s="1"/>
  <c r="J26" i="6"/>
  <c r="K32" i="4"/>
  <c r="K31" i="4" s="1"/>
  <c r="J49" i="6"/>
  <c r="K73" i="4"/>
  <c r="K72" i="4" s="1"/>
  <c r="M45" i="4"/>
  <c r="M42" i="4" s="1"/>
  <c r="K13" i="3" s="1"/>
  <c r="M19" i="4"/>
  <c r="M18" i="4" s="1"/>
  <c r="K9" i="3" s="1"/>
  <c r="J6" i="6"/>
  <c r="K7" i="4"/>
  <c r="J13" i="6"/>
  <c r="K16" i="4"/>
  <c r="J59" i="4"/>
  <c r="I43" i="6"/>
  <c r="I47" i="6"/>
  <c r="I68" i="6"/>
  <c r="M12" i="4" l="1"/>
  <c r="M11" i="4" s="1"/>
  <c r="K7" i="3" s="1"/>
  <c r="M35" i="4"/>
  <c r="M94" i="4"/>
  <c r="K14" i="4"/>
  <c r="M16" i="4"/>
  <c r="M14" i="4" s="1"/>
  <c r="K8" i="3" s="1"/>
  <c r="M73" i="4"/>
  <c r="M72" i="4" s="1"/>
  <c r="K28" i="3" s="1"/>
  <c r="J43" i="6"/>
  <c r="K61" i="4"/>
  <c r="M61" i="4" s="1"/>
  <c r="M60" i="4" s="1"/>
  <c r="K26" i="3" s="1"/>
  <c r="M32" i="4"/>
  <c r="M31" i="4" s="1"/>
  <c r="K11" i="3" s="1"/>
  <c r="K6" i="4"/>
  <c r="M7" i="4"/>
  <c r="M6" i="4" s="1"/>
  <c r="K6" i="3" s="1"/>
  <c r="J47" i="6"/>
  <c r="K65" i="4"/>
  <c r="K64" i="4" s="1"/>
  <c r="J68" i="6"/>
  <c r="K101" i="4"/>
  <c r="M101" i="4" s="1"/>
  <c r="M100" i="4" s="1"/>
  <c r="K33" i="3" s="1"/>
  <c r="K100" i="4" l="1"/>
  <c r="K5" i="4"/>
  <c r="M65" i="4"/>
  <c r="M64" i="4" s="1"/>
  <c r="K60" i="4"/>
  <c r="K27" i="3" l="1"/>
  <c r="L136" i="5" l="1"/>
  <c r="L4" i="5" s="1"/>
  <c r="L392" i="5" s="1"/>
  <c r="L3" i="5" l="1"/>
  <c r="J41" i="4"/>
  <c r="J34" i="4" l="1"/>
  <c r="J5" i="4" s="1"/>
  <c r="M41" i="4"/>
  <c r="M34" i="4" s="1"/>
  <c r="J4" i="4" l="1"/>
  <c r="J103" i="4"/>
  <c r="J120" i="4" s="1"/>
  <c r="M5" i="4"/>
  <c r="K12" i="3"/>
  <c r="K5" i="3" l="1"/>
  <c r="J213" i="7" l="1"/>
  <c r="J211" i="7" l="1"/>
  <c r="J212" i="7"/>
  <c r="I212" i="7" s="1"/>
  <c r="I211" i="7" s="1"/>
  <c r="I65" i="6" l="1"/>
  <c r="K95" i="4" s="1"/>
  <c r="I204" i="7"/>
  <c r="J204" i="7"/>
  <c r="I63" i="6" l="1"/>
  <c r="J63" i="6" s="1"/>
  <c r="I141" i="7"/>
  <c r="I3" i="7" s="1"/>
  <c r="J65" i="6"/>
  <c r="J141" i="7"/>
  <c r="J3" i="7"/>
  <c r="M95" i="4"/>
  <c r="M93" i="4" s="1"/>
  <c r="K93" i="4"/>
  <c r="K59" i="4" s="1"/>
  <c r="K32" i="3" l="1"/>
  <c r="M59" i="4"/>
  <c r="K4" i="4"/>
  <c r="K103" i="4"/>
  <c r="K120" i="4" s="1"/>
  <c r="I3" i="6"/>
  <c r="J3" i="6" s="1"/>
  <c r="I41" i="6"/>
  <c r="J41" i="6" s="1"/>
  <c r="K25" i="3" l="1"/>
  <c r="M4" i="4"/>
  <c r="M103" i="4"/>
  <c r="K34" i="3" l="1"/>
  <c r="M120" i="4"/>
  <c r="K51" i="3" s="1"/>
</calcChain>
</file>

<file path=xl/sharedStrings.xml><?xml version="1.0" encoding="utf-8"?>
<sst xmlns="http://schemas.openxmlformats.org/spreadsheetml/2006/main" count="3747" uniqueCount="1001">
  <si>
    <t>Penilaian</t>
  </si>
  <si>
    <t>Bobot Lama</t>
  </si>
  <si>
    <t>Proporsi</t>
  </si>
  <si>
    <t>Bobot Baru</t>
  </si>
  <si>
    <t>A.</t>
  </si>
  <si>
    <t>PENGUNGKIT (60)</t>
  </si>
  <si>
    <t>I.</t>
  </si>
  <si>
    <t>PEMENUHAN (20)</t>
  </si>
  <si>
    <t>MANAJEMEN PERUBAHAN</t>
  </si>
  <si>
    <t>i.</t>
  </si>
  <si>
    <t>Tim Reformasi Birokrasi (1)</t>
  </si>
  <si>
    <t>ii.</t>
  </si>
  <si>
    <t>Road Map Reformasi Birokrasi (1)</t>
  </si>
  <si>
    <t>iii.</t>
  </si>
  <si>
    <t>Pemantauan dan Evaluasi Reformasi Birokrasi (2)</t>
  </si>
  <si>
    <t>iv.</t>
  </si>
  <si>
    <t>Perubahan pola pikir dan budaya kinerja (1)</t>
  </si>
  <si>
    <t>DEREGULASI KEBIJAKAN</t>
  </si>
  <si>
    <t>Harmonisasi (2,5)</t>
  </si>
  <si>
    <t>Sistem pengendalian dalam penyusunan peraturan perundang-undangan (2,5)</t>
  </si>
  <si>
    <t>PENATAAN DAN PENGUATAN ORGANISASI</t>
  </si>
  <si>
    <t>Evaluasi (3)</t>
  </si>
  <si>
    <t>Penataan (3)</t>
  </si>
  <si>
    <t>PENATAAN TATALAKSANA</t>
  </si>
  <si>
    <t>Proses bisnis dan prosedur operasional tetap (SOP) kegiatan utama (1,5)</t>
  </si>
  <si>
    <r>
      <t xml:space="preserve">E-Government </t>
    </r>
    <r>
      <rPr>
        <b/>
        <sz val="11"/>
        <rFont val="Calibri"/>
        <family val="2"/>
        <scheme val="minor"/>
      </rPr>
      <t>(2)</t>
    </r>
  </si>
  <si>
    <t>Keterbukaan Informasi Publik (1,5)</t>
  </si>
  <si>
    <t>PENATAAN SISTEM MANAJEMEN SDM</t>
  </si>
  <si>
    <t>Perencanaan kebutuhan pegawai sesuai dengan kebutuhan organisasi (1)</t>
  </si>
  <si>
    <t>Proses penerimaan pegawai transparan, objektif, akuntabel dan bebas KKN (2)</t>
  </si>
  <si>
    <t>Pengembangan pegawai berbasis kompetensi (1)</t>
  </si>
  <si>
    <t>Promosi jabatan dilakukan secara terbuka (6)</t>
  </si>
  <si>
    <t>v.</t>
  </si>
  <si>
    <t>Penetapan kinerja individu (2)</t>
  </si>
  <si>
    <t>vi.</t>
  </si>
  <si>
    <t>Penegakan aturan disiplin/kode etik/kode perilaku pegawai (1)</t>
  </si>
  <si>
    <t>vii.</t>
  </si>
  <si>
    <t>Pelaksanaan evaluasi jabatan (1)</t>
  </si>
  <si>
    <t>viii.</t>
  </si>
  <si>
    <t>Sistem Informasi Kepegawaian (1)</t>
  </si>
  <si>
    <t>PENGUATAN AKUNTABILITAS</t>
  </si>
  <si>
    <t>Keterlibatan pimpinan (2)</t>
  </si>
  <si>
    <t>Pengelolaan Akuntabilitas Kinerja (4)</t>
  </si>
  <si>
    <t>PENGUATAN PENGAWASAN</t>
  </si>
  <si>
    <t>Gratifikasi (1,5)</t>
  </si>
  <si>
    <t>Penerapan SPIP (1,5)</t>
  </si>
  <si>
    <t>Pengaduan Masyarakat (2)</t>
  </si>
  <si>
    <t>Whistle-Blowing System (1,5)</t>
  </si>
  <si>
    <t>Penanganan Benturan Kepentingan (1,5)</t>
  </si>
  <si>
    <t>Pembangunan Zona Integritas (2,5)</t>
  </si>
  <si>
    <t>Aparat Pengawasan Intern Pemerintah (APIP) (1,5)</t>
  </si>
  <si>
    <t>PENINGKATAN KUALITAS PELAYANAN PUBLIK</t>
  </si>
  <si>
    <t>Standar Pelayanan (1)</t>
  </si>
  <si>
    <t>Budaya Pelayanan Prima (1)</t>
  </si>
  <si>
    <t>Pengelolaan Pengaduan (1,5)</t>
  </si>
  <si>
    <t>Penilaian kepuasan terhadap pelayanan (1,5)</t>
  </si>
  <si>
    <t>Pemanfaatan Teknologi Informasi (1)</t>
  </si>
  <si>
    <t>II.</t>
  </si>
  <si>
    <t>HASIL ANTARA AREA PERUBAHAN (10)</t>
  </si>
  <si>
    <t>-</t>
  </si>
  <si>
    <t>Kualitas Kebijakan</t>
  </si>
  <si>
    <t>Organisasi Berbasis Kinerja</t>
  </si>
  <si>
    <t>E-Government</t>
  </si>
  <si>
    <t>Kualitas Pengelolaan Arsip</t>
  </si>
  <si>
    <t>Kualitas Pengelolaan Pengadaan Barang dan Jasa</t>
  </si>
  <si>
    <t>Kualitas Pengelolaan Keuangan</t>
  </si>
  <si>
    <t>Kualitas Pengelolaan Aset</t>
  </si>
  <si>
    <t>Merit System</t>
  </si>
  <si>
    <t>ASN Profesional</t>
  </si>
  <si>
    <t>Kualitas Pengelolaan ASN</t>
  </si>
  <si>
    <t>Kualitas Perencanaan</t>
  </si>
  <si>
    <t>Penerapan SPIP</t>
  </si>
  <si>
    <t>Aparat Pengawasan Intern Pemerintah (APIP)</t>
  </si>
  <si>
    <t>Tingkat Kepatuhan Terhadap Standar Pelayanan Publik Sesuai Undang-undang 25 Tahun 2009</t>
  </si>
  <si>
    <t>Inovasi Pelayanan Publik</t>
  </si>
  <si>
    <t>REFORM (30)</t>
  </si>
  <si>
    <t>B.</t>
  </si>
  <si>
    <t>HASIL (40)</t>
  </si>
  <si>
    <t>AKUNTABILITAS KINERJA DAN KEUANGAN (10)</t>
  </si>
  <si>
    <t>Opini BPK (3)</t>
  </si>
  <si>
    <t>Nilai SAKIP (7)</t>
  </si>
  <si>
    <t>KUALITAS PELAYANAN PUBLIK (10)</t>
  </si>
  <si>
    <t>Indeks Persepsi Kualitas Pelayanan Publik (IPKP)</t>
  </si>
  <si>
    <t>PEMERINTAH YANG BERSIH DAN BEBAS KKN (10)</t>
  </si>
  <si>
    <t>Indeks Persepsi Anti Korupsi (IPAK)</t>
  </si>
  <si>
    <t>KINERJA ORGANISASI (10)</t>
  </si>
  <si>
    <t>Capaian Kinerja</t>
  </si>
  <si>
    <t>Kinerja Lainnya</t>
  </si>
  <si>
    <t>Tim Reformasi Birokrasi</t>
  </si>
  <si>
    <t>Road Map Reformasi Birokrasi</t>
  </si>
  <si>
    <t>Pemantauan dan Evaluasi Reformasi Birokrasi</t>
  </si>
  <si>
    <t>Perubahan pola pikir dan budaya kinerja</t>
  </si>
  <si>
    <t>Harmonisasi</t>
  </si>
  <si>
    <t>Sistem pengendalian dalam penyusunan peraturan perundang-undangan</t>
  </si>
  <si>
    <t>Keterbukaan Informasi Publik</t>
  </si>
  <si>
    <t>Sistem Informasi Kepegawaian</t>
  </si>
  <si>
    <t>Keterlibatan pimpinan</t>
  </si>
  <si>
    <t>Pengelolaan Akuntabilitas Kinerja</t>
  </si>
  <si>
    <t>Standar Pelayanan</t>
  </si>
  <si>
    <t>Budaya Pelayanan Prima</t>
  </si>
  <si>
    <t>Pengelolaan Pengaduan</t>
  </si>
  <si>
    <t>Pemanfaatan Teknologi Informasi</t>
  </si>
  <si>
    <t>Penilaian kepuasan terhadap pelayanan</t>
  </si>
  <si>
    <t>Gratifikasi</t>
  </si>
  <si>
    <t>Pengaduan Masyarakat</t>
  </si>
  <si>
    <t>Whistle-Blowing System</t>
  </si>
  <si>
    <t>Penanganan Benturan Kepentingan</t>
  </si>
  <si>
    <t>Pembangunan Zona Integritas</t>
  </si>
  <si>
    <t>ix.</t>
  </si>
  <si>
    <t>Maturitas SPIP</t>
  </si>
  <si>
    <t>Kapabilitas APIP</t>
  </si>
  <si>
    <t>x.</t>
  </si>
  <si>
    <t>Survei Internal Organisasi</t>
  </si>
  <si>
    <t>Tindak Lanjut Evaluasi</t>
  </si>
  <si>
    <t>Komitmen dalam Perubahan</t>
  </si>
  <si>
    <t>Komitmen Pimpinan</t>
  </si>
  <si>
    <t>Membangun Budaya Kerja</t>
  </si>
  <si>
    <t>Pusat</t>
  </si>
  <si>
    <t>Unit</t>
  </si>
  <si>
    <t>Peran Kebijakan</t>
  </si>
  <si>
    <t>Penyelesaian Kebijakan</t>
  </si>
  <si>
    <t>Penataan Organisasi</t>
  </si>
  <si>
    <t>Evaluasi Kelembagaan</t>
  </si>
  <si>
    <t>Penyederhanaan Organisasi</t>
  </si>
  <si>
    <t>Hasil Evaluasi Kelembagaan</t>
  </si>
  <si>
    <t>Proses bisnis dan prosedur operasional tetap (SOP)</t>
  </si>
  <si>
    <t>Sistem Pemerintahan Berbasis Elektronik (SPBE)</t>
  </si>
  <si>
    <t>Peta Proses Bisnis Mempengaruhi Penyederhanaan Jabatan</t>
  </si>
  <si>
    <t>Sistem Pemerintahan Berbasis Elektronik (SPBE) yang Terintegrasi</t>
  </si>
  <si>
    <t>Transformasi Digital Memberikan Nilai Manfaat</t>
  </si>
  <si>
    <t>Proses Penerimaan Pegawai Transparan, Objektif, Akuntabel, dan Bebas KKN</t>
  </si>
  <si>
    <t>Pengembangan Pegawai Berbasis Kompetensi</t>
  </si>
  <si>
    <t>Perencanaan Kebutuhan Pegawai sesuai dengan Kebutuhan Organisasi</t>
  </si>
  <si>
    <t>Promosi Jabatan dilakukan secara Terbuka</t>
  </si>
  <si>
    <t>Penetapan Kinerja Individu</t>
  </si>
  <si>
    <t>Penegakan Aturan Disiplin/Kode Etik/Kode Perilaku Pegawai</t>
  </si>
  <si>
    <t>Pelaksanaan Evaluasi Jabatan</t>
  </si>
  <si>
    <t>Kinerja Individu</t>
  </si>
  <si>
    <t>Evaluasi Jabatan</t>
  </si>
  <si>
    <t>Assessment Pegawai</t>
  </si>
  <si>
    <t>Pelanggaran Disiplin Pegawai</t>
  </si>
  <si>
    <t>Kebutuhan Pegawai</t>
  </si>
  <si>
    <t>Penyetaraan Jabatan</t>
  </si>
  <si>
    <t>Manajemen Talenta</t>
  </si>
  <si>
    <t>Efektifitas dan Efisiensi Anggaran</t>
  </si>
  <si>
    <t>Aplikasi Akuntabilitas Kinerja Terintegrasi</t>
  </si>
  <si>
    <r>
      <t xml:space="preserve">Pemberian </t>
    </r>
    <r>
      <rPr>
        <b/>
        <i/>
        <sz val="11"/>
        <color theme="1"/>
        <rFont val="Calibri"/>
        <family val="2"/>
        <scheme val="minor"/>
      </rPr>
      <t>Reward and Punishment</t>
    </r>
  </si>
  <si>
    <t>Kerangka Logis Kinerja</t>
  </si>
  <si>
    <t>Penyampaian Laporan Harta Kekayaan Pejabat Negara (LHKPN)</t>
  </si>
  <si>
    <t>Penyampaian Laporan Harta Kekayaan Aparatur Sipil Negara (LHKASN)</t>
  </si>
  <si>
    <t>Penanganan Pengaduan Masyarakat</t>
  </si>
  <si>
    <t>Penanganan Pengaduan Pelayanan dan Konsultasi</t>
  </si>
  <si>
    <t>a.</t>
  </si>
  <si>
    <t>Tim Reformasi Birokrasi/Penanggung jawab Reformasi Birokrasi unit kerja telah dibentuk</t>
  </si>
  <si>
    <t>A/B/C</t>
  </si>
  <si>
    <t>b.</t>
  </si>
  <si>
    <t>A/B/C/D</t>
  </si>
  <si>
    <t>c.</t>
  </si>
  <si>
    <t>Bobot</t>
  </si>
  <si>
    <t>Penjelasan</t>
  </si>
  <si>
    <t>Pilihan Jawaban</t>
  </si>
  <si>
    <t>PEMENUHAN</t>
  </si>
  <si>
    <t>PENGUNGKIT</t>
  </si>
  <si>
    <t>a. Telah membentuk Tim Reformasi Birokrasi sesuai kebutuhan organisasi
b. Telah membentuk Tim Reformasi Birokrasi namun belum sesuai kebutuhan organisasi
c. Belum membentuk Tim Reformasi Birokrasi</t>
  </si>
  <si>
    <t>d.</t>
  </si>
  <si>
    <t>e.</t>
  </si>
  <si>
    <t>Telah terdapat sosialisasi/internalisasi Road Map/Rencana Kerja Reformasi Birokrasi unit kerja kepada anggota organisasi</t>
  </si>
  <si>
    <t>f.</t>
  </si>
  <si>
    <t>Rencana Kerja Reformasi Birokrasi unit kerja selaras dengan Road Map</t>
  </si>
  <si>
    <t>Ya/Tidak</t>
  </si>
  <si>
    <t>a. Rencana Kerja telah menyajikan prioritas perbaikan, target waktu, penanggungjawab, dan telah diformalkan serta telah selaras dengan Road Map
b.  Rencana Kerja telah menyajikan prioritas perbaikan, target waktu, penanggungjawab, dan telah diformalkan, namun belum selaras dengan Road Map 
c. Rencana Kerja belum menyajikan prioritas perbaikan, target waktu, dan penanggungjawab</t>
  </si>
  <si>
    <t>PMPRB telah direncanakan dan diorganisasikan dengan baik</t>
  </si>
  <si>
    <t>Aktivitas PMPRB telah dikomunikasikan pada masing-masing unit kerja</t>
  </si>
  <si>
    <t>Telah dilakukan pelatihan yang cukup bagi Tim Asessor PMPRB</t>
  </si>
  <si>
    <t>Pelaksanaan PMPRB dilakukan oleh Asesor sesuai dengan ketentuan yang berlaku</t>
  </si>
  <si>
    <t>g.</t>
  </si>
  <si>
    <t>Rencana aksi tindak lanjut (RATL) telah dikomunikasikan dan dilaksanakan</t>
  </si>
  <si>
    <t>h.</t>
  </si>
  <si>
    <t>a. Terdapat Rencana Aksi dan Tindak Lanjut (RATL) yang telah dikomunikasikan dan dilaksanakan
 b. Terdapat Rencana Aksi dan Tindak Lanjut (RATL) namun belum dikomunikasikan dan dilaksanakan
c. Belum terdapat Rencana Aksi Tindak Lanjut (RATL)</t>
  </si>
  <si>
    <t>Terdapat media komunikasi secara reguler untuk menyosialisasikan tentang reformasi birokrasi yang sedang dan akan dilakukan</t>
  </si>
  <si>
    <t>A/B/C/D/E</t>
  </si>
  <si>
    <t>a. Ada media komunikasi yang cakupannya menjangkau seluruh pegawai dan pemangku kepentingan terkait serta dilaksanakan secara berkala
b. Ada media komunikasi yang cakupannya menjangkau seluruh pegawai dan pemangku kepentingan terkait
c. Ada media komunikasi yang cakupannya menjangkau seluruh pegawai
d. Ada media komunikasi namun cakupannya terbatas pada pegawai tingkatan tertentu
e. Belum ada media komunikasi untuk mensosialisasikan pelaksanaan reformasi birokrasi</t>
  </si>
  <si>
    <t>Agen perubahan telah membuat perubahan yang konkret di Instansi</t>
  </si>
  <si>
    <t xml:space="preserve"> </t>
  </si>
  <si>
    <t>1 Agen 1 Perubahan</t>
  </si>
  <si>
    <t>%</t>
  </si>
  <si>
    <t>Jumlah</t>
  </si>
  <si>
    <t>Perubahan yang dibuat Agen Perubahan telah terintegrasi dalam sistem manajemen</t>
  </si>
  <si>
    <t>Perubahan/inovasi yang dibuat telah diintegrasikan dalam sistem manajemen dan dimanfaatkan dalam pelaksanaan tugas/pelayanan</t>
  </si>
  <si>
    <t>- Jumlah Agen Perubahan</t>
  </si>
  <si>
    <t>- Jumlah Perubahan yang dibuat</t>
  </si>
  <si>
    <t>- Jumlah Perubahan yang telah diintegrasikan dalam sistem manajemen</t>
  </si>
  <si>
    <t>- Jumlah unit kerja seluruhnya</t>
  </si>
  <si>
    <t>- Jumlah unit kerja yang melakukan perubahan</t>
  </si>
  <si>
    <t>Pimpinan memiliki komitmen terhadap pelaksanaan reformasi birokrasi, dengan adanya perhatian khusus kepada unit kerja yang berhasil melaksanakan reformasi</t>
  </si>
  <si>
    <t>- Jumlah unit kerja yang berhasil melaksanakan reformasi</t>
  </si>
  <si>
    <t>- Jumlah unit kerja yang berhasil melaksanakan reformasi yang mendapat reward/perhatian khusus dari Pimpinan</t>
  </si>
  <si>
    <t>Berhasil melaksanakan reformasi ditandai dengan adanya penghargaan dari Kementerian PANRB/Ombudsman RI/KPK kepada unit kerja tersebut (Misalnya: Predikat WBK/WBBM, penghargaan pelayanan publik, penghargaan kepatuhan standar pelayanan publik Ombudsman RI, penghargaan penilaian integritas KPK)</t>
  </si>
  <si>
    <t>Reward/perhatian khusus pimpinan berupa perlakuan khusus pimpinan terhadap unit kerja yang berhasil melaksanakan reformasi dibanding yang belum berhasil, misalnya: adanya alokasi anggaran khusus untuk unit kerja yang telah berhasil, pemberian penghargaan berupa promosi untuk pimpinan unit kerja yang berhasil, atau bentuk penghargaan lainnya</t>
  </si>
  <si>
    <t>Instansi membangun budaya kerja positif dan menerapkan nilai-nilai organisasi dalam pelaksanaan tugas sehari-hari</t>
  </si>
  <si>
    <t>a. Budaya kerja dan nilai-nilai organisasi telah dinternalisasi ke seluruh anggota organisasi, dan penerapannya dituangkan dalam standar operasional pelaksanaan kegiatan/tugas 
b. Budaya kerja dan nilai-nilai organisasi telah dinternalisasi ke seluruh anggota organisasi, namun belum dituangkan dalam standar operasional pelaksanaan kegiatan/tugas
c. Budaya kerja dan nilai-nilai organisasi telah disusun, namun belum dinternalisasi ke seluruh anggota organisasi
d. Belum menyusun budaya kerja dan nilai-nilai organisasi</t>
  </si>
  <si>
    <t>Telah dilakukan identifikasi, analisis, dan pemetaan terhadap peraturan perundang-undangan yang tidak harmonis/sinkron/bersifat mengahmbat yang akan direvisi/dihapus</t>
  </si>
  <si>
    <t>Telah dilakukan evaluasi atas pelaksanaan sistem pengendalian penyusunan peraturan perundang-undangan</t>
  </si>
  <si>
    <t>a. Seluruh persyaratan lengkap dan diimplementasikan
b. Ada persyaratan tersebut namun baru sebagian diimplementasikan
c. Ada persyaratan tersebut namun belum diimplementasikan
d. Belum ada persyaratan tersebut</t>
  </si>
  <si>
    <t>a. Evaluasi atas pelaksanaan sistem pengendalian penyusunan peraturan perundang-undangan dilakukan secara berkala 
b. Evaluasi atas pelaksanaan sistem pengendalian penyusunan peraturan perundang-undangan dilakukan secara tidak berkala
c. Belum pernah dilakukan evaluasi atas pelaksanaan sistem pengendalian penyusunan peraturan perundang-undangan</t>
  </si>
  <si>
    <t>Kebijakan terkait pelayanan dan atau perizinan yang diterbitkan memuat unsur kemudahan dan efisiensi pelayanan utama instansi</t>
  </si>
  <si>
    <t>- Jumlah kebijakan terkait pelayanan dan atau perizinan baru yang terbit</t>
  </si>
  <si>
    <t>- Jumlah kebijakan terkait pelayanan dan atau perizinan yang terbit memuat unsur kemudahan dan efisiensi pelayanan utama instansi</t>
  </si>
  <si>
    <t>a. Semua kebijakan yang terbit telah memiliki peta keterkaitan dengan kebijakan lainnya
b. Sebagian kebijakan yang terbit telah memiliki peta keterkaitan dengan kebijakan lainnya
c. Belum memiliki peta keterkaitan kebijakan yang baru terbit dengan kebijakan lainnya</t>
  </si>
  <si>
    <t>Persentase diperoleh dari Jumlah kebijakan terkait pelayanan dan atau perizinan yang terbit memuat unsur kemudahan dan efisiensi pelayanan utama instansi dibagi dengan Jumlah kebijakan terkait pelayanan dan atau perizinan baru yang terbit</t>
  </si>
  <si>
    <t>Penyelesaian kebijakan sesuai dengan Program Legislasi K/L/Pemda</t>
  </si>
  <si>
    <t>Persentase diperoleh dari jumlah kebijakan di diterbitkan sesuai dalam program legislasi K/L/Pemda dibagi dengan jumlah total kebijakan yang ada dalam program legislasi K/L/Pemda (Undang-Undang/Peraturan Pemerintah/Peraturan Presiden/Peraturan Menteri/Peraturan Daerah/Peraturan Kepala Daerah</t>
  </si>
  <si>
    <t>Jumlah total kebijakan yang ada dalam program legislasi K/L/Pemda</t>
  </si>
  <si>
    <t>Jumlah kebijakan di diterbitkan sesuai dalam program legislasi K/L/Pemda</t>
  </si>
  <si>
    <t>Jumlah kebijakan di diterbitkan diluar/tidak sesuai program legislasi K/L/Pemda</t>
  </si>
  <si>
    <t>- Undang-Undang</t>
  </si>
  <si>
    <t>- Peraturan Pemerintah</t>
  </si>
  <si>
    <t>- Peraturan Presiden</t>
  </si>
  <si>
    <t>- Peraturan Menteri</t>
  </si>
  <si>
    <t>- Peraturan Daerah</t>
  </si>
  <si>
    <t>- Peraturan Kepala Daerah</t>
  </si>
  <si>
    <t>Telah disusun desain organisasi yang sesuai dengan rencana strategis</t>
  </si>
  <si>
    <t>b</t>
  </si>
  <si>
    <t>Telah dilakukan penyederhanaan tingkat struktur organisasi</t>
  </si>
  <si>
    <t>Telah dilakukan pengalihan jabatan struktural ke jabatan fungsional sesuai kriteria unit organisasi yang berpotensi dialihkan.</t>
  </si>
  <si>
    <t>Telah disusun kelompok jabatan fungsional yang sesuai dengan tugas dan fungsi unit organisasi</t>
  </si>
  <si>
    <t>a. Telah disusun struktur organisasi yang mempunyai 2 tingkat organisasi (eselon)  
b. Telah disusun struktur organisasi yang mempunyai 3 tingkat organisasi (eselon)  
c. Telah disusun struktur organisasi yang mempunyai 4 atau 5 tingkat organisasi (eselon)</t>
  </si>
  <si>
    <t>Telah dilakukan evaluasi yang bertujuan untuk menilai ketepatan fungsi dan ketepatan ukuran organisasi</t>
  </si>
  <si>
    <t>Telah dilakukan evaluasi yang mengukur jenjang organisasi</t>
  </si>
  <si>
    <t>Telah dilakukan evaluasi yang menganalisis kemungkinan duplikasi fungsi</t>
  </si>
  <si>
    <t>Telah dilakukan evaluasi yang menganalisis satuan organisasi yang berbeda tujuan namun ditempatkan dalam satu kelompok</t>
  </si>
  <si>
    <t>Telah dilakukan evaluasi yang menganalisis kemungkinan adanya pejabat yang melapor kepada lebih dari seorang atasan</t>
  </si>
  <si>
    <t>Telah dilakukan evaluasi kesesuaian tugas dan fungsi dengan sasaran kinerja unit organisasi di atasnya</t>
  </si>
  <si>
    <t>Telah dilakukan evaluasi yang menganalisis kesesuaian struktur organisasi/unit kerja dengan kinerja yang akan dihasilkan</t>
  </si>
  <si>
    <t>j.</t>
  </si>
  <si>
    <t>Telah dilakukan evaluasi yang menganalisis kemungkinan tumpang tindih fungsi dengan instansi lain</t>
  </si>
  <si>
    <t>k.</t>
  </si>
  <si>
    <t>Telah dilakukan evaluasi yang menganalisis kemampuan struktur organisasi untuk adaptif terhadap perubahan lingkungan strategis</t>
  </si>
  <si>
    <t>a. Telah dilakukan evaluasi untuk menilai ketepatan fungsi dan ketepatan ukuran organisasi kepada seluruh unit organisasi
b. Telah dilakukan evaluasi untuk menilai ketepatan fungsi dan ketepatan ukuran organisasi kepada sebagian unit organisasi
c. Belum dilakukan evaluasi untuk menilai ketepatan fungsi dan ketepatan ukuran organisasi kepada unit organsiasi</t>
  </si>
  <si>
    <t>a. Telah dilakukan evaluasi yang mengukur jenjang organisasi kepada seluruh unit organisasi
b. Telah dilakukan evaluasi yang mengukur jenjang organisasi kepada sebagian unit organisasi
c. Belum dilakukan evaluasi yang mengukur jenjang organisasi kepada unit organisasi</t>
  </si>
  <si>
    <t>a. Telah dilakukan evaluasi yang menganalisis kemungkinan duplikasi fungsi kepada seluruh unit kerja
b. Telah dilakukan evaluasi yang menganalisis kemungkinan duplikasi fungsi kepada sebagian unit kerja
c. Belum dilakukan evaluasi yang menganalisis kemungkinan duplikasi fungsi kepada unit kerja</t>
  </si>
  <si>
    <t>a. Telah dilakukan evaluasi yang menganalisis satuan organisasi yang berbeda tujuan namun ditempatkan dalam satu kelompok kepada seluruh unit kerja
b. Telah dilakukan evaluasi yang menganalisis satuan organisasi yang berbeda tujuan namun ditempatkan dalam satu kelompok kepada sebagian unit kerja
c. Belum dilakukan evaluasi yang menganalisis satuan organisasi yang berbeda tujuan namun ditempatkan dalam satu kelompok kepada unit kerja</t>
  </si>
  <si>
    <t>a. Telah dilakukan evaluasi kesesuaian tugas dan fungsi dengan sasaran kinerja pada seluruh unit organisasi
b. Telah dilakukan evaluasi kesesuaian tugas dan fungsi dengan sasaran kinerja pada sebagian unit organisasi 
c. Belum dilakukan evaluasi kesesuaian tugas dan fungsi dengan sasaran kinerja pada unit organisasi</t>
  </si>
  <si>
    <t>Hasil evaluasi telah ditindaklanjuti dengan mengajukan perubahan organisasi</t>
  </si>
  <si>
    <t>Penyesuaian organisasi dalam rangka mewujudkan organisasi yang efektif, efisien dan tepat ukuran sesuai dengan proses bisnis,  dengan mempertimbangkan kinerja utama yang dihasilkan.</t>
  </si>
  <si>
    <t>a. Telah terdapat perubahan organisasi yang sesuai dengan proses bisnis,  dengan mempertimbangkan kinerja utama yang dihasilkan
b. Sudah ada usulan perubahan organisasi sesuai dengan proses bisnis,  dengan mempertimbangkan kinerja utama yang dihasilkan
c. Sudah ada usulan perubahan organisasi namun belum mengacu pada proses bisnis/kinerja utama yang dihasilkan
d. Belum ada usulan</t>
  </si>
  <si>
    <t>Telah tersedia peta proses bisnis yang sesuai dengan tugas dan fungsi</t>
  </si>
  <si>
    <t>Telah disusun peta proses bisnis yang sesuai dengan dokumen rencana strategis dan rencana kerja organisasi</t>
  </si>
  <si>
    <t>Telah memiliki peta proses bisnis yang sesuai dengan tugas dan fungsi dan selaras dengan Kinerja Organisasi secara berjenjang</t>
  </si>
  <si>
    <t>Peta proses bisnis sudah dijabarkan ke dalam prosedur operasional tetap (SOP)</t>
  </si>
  <si>
    <t>Telah dilakukan penjabaran peta lintas fungsi (peta level n) ke dalam SOP</t>
  </si>
  <si>
    <t>Prosedur operasional tetap (SOP) telah diterapkan</t>
  </si>
  <si>
    <t>Peta proses bisnis dan Prosedur operasional telah dievaluasi dan disesuaikan dengan perkembangan tuntutan efisiensi, dan efektivitas birokrasi</t>
  </si>
  <si>
    <t>Telah dilakukan evaluasi terhadap peta proses bisnis yang sesuai dengan efektivitas hubungan kerja antar unit organisasi untuk menghasilkan kinerja sesuai dengan tujuan pendirian organisasi</t>
  </si>
  <si>
    <t>a. Seluruh peta proses bisnis telah dijabarkan dalam SOP
b. Sebagian besar peta proses bisnis telah dijabarkan dalam SOP
c. Sebagian kecil peta proses bisnis telah dijabarkan dalam SOP 
d. Seluruh peta proses bisnis belum dijabarkan dalam SOP</t>
  </si>
  <si>
    <t>a. Telah dilakukan penjabaran seluruh peta lintas fungsi (peta level n) ke dalam SOP
b. Telah dilakukan penjabaran sebagian peta lintas fungsi (peta level n) ke dalam SOP
c. Belum dilakukan penjabaran peta lintas fungsi (peta level n) ke dalam SOP</t>
  </si>
  <si>
    <t xml:space="preserve">a. Seluruh unit organisasi telah menerapkan Prosedur operasional tetap (SOP)
b. Sebagian besar unit organisasi telah menerapkan Prosedur operasional tetap (SOP)
c. Sebagian kecil unit organisasi telah menerapkan Prosedur operasional tetap (SOP)
d. Seluruh unit organisasi belum menerapkan Prosedur operasional tetap (SOP) </t>
  </si>
  <si>
    <t>a. Terdapat evaluasi terhadap efisiensi dan efektivitas peta proses bisnis dan SOP secara berkala dan seluruh hasilnya telah ditindaklanjuti
b. Terdapat evaluasi terhadap efisiensi dan efektivitas peta proses bisnis dan SOP secara berkala namun belum seluruh hasilnya ditindaklanjuti
c. Terdapat evaluasi namun belum menganalisis efisiensi dan efektivitas peta proses bisnis dan SOP
d. Belum ada evaluasi terhadap efisiensi dan efektifitas peta proses bisnis dan prosedur operasional</t>
  </si>
  <si>
    <t>a. Telah dilakukan evaluasi terhadap seluruh peta proses bisnis yang sesuai dengan efektivitas hubungan kerja antar unit organisasi untuk menghasilkan kinerja sesuai dengan tujuan pendirian organisasi
b. Telah dilakukan evaluasi terhadap sebagian peta proses bisnis yang sesuai dengan efektivitas hubungan kerja antar unit organisasi untuk menghasilkan kinerja sesuai dengan tujuan pendirian organisasi
c. Belum dilakukan evaluasi terhadap peta proses bisnis yang sesuai dengan efektivitas hubungan kerja antar unit organisasi untuk menghasilkan kinerja sesuai dengan tujuan pendirian organisasi</t>
  </si>
  <si>
    <t>Melakukan monitoring dan evaluasi pelaksanaan kebijakan keterbukaan informasi publik</t>
  </si>
  <si>
    <t>Ya, apabila telah ada kebijakan pimpinan tentang keterbukaan informasi publik</t>
  </si>
  <si>
    <t>a. Monitoring dan evaluasi pelaksanaan kebijakan keterbukaan informasi publik dilakukan secara berkala
b. Monitoring dan evaluasi pelaksanaan kebijakan keterbukaan informasi publik dilakukan  tidak berkala
c. Belum ada monitoring dan evaluasi pelaksanaan kebijakan keterbukaan informasi publik</t>
  </si>
  <si>
    <t>Indeks
(0-100)</t>
  </si>
  <si>
    <t>Hasil Pengawasan Kearsipan</t>
  </si>
  <si>
    <t>Penilaian menggunakan Hasil Pengawasan Kearsipan (Perka ANRI Nomor 6/2019)</t>
  </si>
  <si>
    <t>Indeks Tata Kelola Pengadaan Barang dan Jasa</t>
  </si>
  <si>
    <t>Penilaian menggunakan Hasil Indeks Tata Kelola Pengadaan Barang dan Jasa yang dilakukan oleh LKPP</t>
  </si>
  <si>
    <t>Indeks Pengelolaan Keuangan</t>
  </si>
  <si>
    <t>Penilaian menggunakan Hasil Indeks Pengelolaan Keuangan yang dilakukan oleh Kementerian Keuangan</t>
  </si>
  <si>
    <t>Indeks Pengelolaan Aset</t>
  </si>
  <si>
    <t>Penilaian menggunakan Hasil Indeks Pengelolaan Aset yang dilakukan oleh Kementerian Keuangan</t>
  </si>
  <si>
    <t>Telah disusun peta proses bisnis dengan adanya penyederhanaan jabatan</t>
  </si>
  <si>
    <t>a. Peta proses bisnis telah disusun dan mempengaruhi penyederhanaan seluruh jabatan
b. Peta proses bisnis telah disusun dan mempengaruhi penyederhanaan sebagian besar (lebih dari 50%) jabatan
c. Peta proses bisnis telah disusun dan mempengaruhi penyederhanaan sebagian kecil (kurang dari 50%)  jabatan
d. Peta proses bisnis telah disusun dan belum mempengaruhi penyederhanaan jabatan</t>
  </si>
  <si>
    <t>Implementasi SPBE telah terintegrasi dan mampu mendorong pelaksanaan pelayanan publik yang lebih cepat dan efisien</t>
  </si>
  <si>
    <t>Implementasi SPBE telah terintegrasi dan mampu mendorong pelaksanaan pelayanan internal organisasi yang lebih cepat dan efisien</t>
  </si>
  <si>
    <t xml:space="preserve">Transformasi digital pada bidang proses bisnis utama telah mampu memberikan nilai manfaat bagi organisasi secara optimal </t>
  </si>
  <si>
    <t>Transformasi digital pada bidang administrasi pemerintahan telah mampu memberikan nilai manfaat bagi organisasi secara optimal</t>
  </si>
  <si>
    <t>Transformasi digital pada bidang pelayanan publik telah mampu memberikan nilai manfaat bagi organisasi secara optimal</t>
  </si>
  <si>
    <t>a. Kriteria huruf b telah terpenuhi dan penerapan atau penggunaan dari manfaat/dampak dari transformasi digital pada bidang proses bisnis utama bagi organisasi telah dilakukan validasi dan evaluasi serta ditindaklanjuti secara berkelanjutan.
b. Kriteria huruf c telah terpenuhi dan manfaat/dampak dari transformasi digital pada bidang proses bisnis utama telah diterapkan/digunakan oleh organisasi sesuai dengan sasaran dan target manfaat/dampak.
c. Kriteria huruf d telah terpenuhi dan manfaat/dampak dari transformasi digital pada bidang proses bisnis utama telah mampu direalisasikan pada organisasi sesuai dengan sasaran dan target manfaat/dampak.
d. Kriteria huruf e telah terpenuhi dan kapabilitas prakiraan dan pelacakan terhadap sasaran dan target manfaat/dampak dari transformasi digital pada bidang proses bisnis utama.
e. Sasaran dan target manfaat/dampak dari transformasi digital pada bidang proses bisnis utama telah direncanakan, didefinisikan, dan ditetapkan.</t>
  </si>
  <si>
    <t>a. Kriteria huruf b telah terpenuhi dan penerapan atau penggunaan dari manfaat/dampak dari transformasi digital pada bidang administrasi pemerintahan bagi organisasi telah dilakukan validasi dan evaluasi serta ditindaklanjuti secara berkelanjutan.
b. Kriteria huruf c telah terpenuhi dan manfaat/dampak dari transformasi digital pada bidang administrasi pemerintahan telah diterapkan/digunakan oleh organisasi sesuai dengan sasaran dan target manfaat/dampak.
c. Kriteria huruf d telah terpenuhi dan manfaat/dampak dari transformasi digital pada bidang administrasi pemerintahan telah mampu direalisasikan pada organisasi sesuai dengan sasaran dan target manfaat/dampak.
d. Kriteria huruf e telah terpenuhi dan kapabilitas prakiraan dan pelacakan terhadap sasaran dan target manfaat/dampak dari transformasi digital pada bidang administrasi pemerintahan.
e. Sasaran dan target manfaat/dampak dari transformasi digital pada bidang administrasi pemerintahan telah direncanakan, didefinisikan, dan ditetapkan.</t>
  </si>
  <si>
    <t>a. Kriteria huruf b telah terpenuhi dan penerapan atau penggunaan dari manfaat/dampak dari transformasi digital pada bidang pelayanan publik bagi organisasi telah dilakukan validasi dan evaluasi serta ditindaklanjuti secara berkelanjutan.
b. Kriteria huruf c telah terpenuhi dan manfaat/dampak dari transformasi digital pada bidang pelayanan publik telah diterapkan/digunakan oleh organisasi sesuai dengan sasaran dan target manfaat/dampak.
c. Kriteria huruf d telah terpenuhi dan manfaat/dampak dari transformasi digital pada bidang pelayanan publik telah mampu direalisasikan pada organisasi sesuai dengan sasaran dan target manfaat/dampak.
d. Kriteria huruf e telah terpenuhi dan kapabilitas prakiraan dan pelacakan terhadap sasaran dan target manfaat/dampak dari transformasi digital pada bidang pelayanan publik.
e. Sasaran dan target manfaat/dampak dari transformasi digital pada bidang pelayanan publik telah direncanakan, didefinisikan, dan ditetapkan.</t>
  </si>
  <si>
    <t>Rencana redistribusi pegawai telah disusun dan diformalkan</t>
  </si>
  <si>
    <t>Proyeksi kebutuhan 5 tahun telah disusun dan diformalkan</t>
  </si>
  <si>
    <t>Perhitungan kebutuhan pegawai telah dilakukan sesuai kebutuhan unit kerja</t>
  </si>
  <si>
    <t>Analisis jabatan dan analisis beban kerja telah sesuai kebutuhan unit kerja dan selaras dengan kinerja utama</t>
  </si>
  <si>
    <t>ya, apabila terdapat dokumen rencana redistribusi pegawai</t>
  </si>
  <si>
    <t>ya, apabila terdapat dokumen tentang proyeksi kebutuhan 5 tahun</t>
  </si>
  <si>
    <t>a. Perhitungan kebutuhan pegawai telah dilakukan sesuai kebutuhan organisasi
b. Perhitungan kebutuhan pegawai telah dilakukan namun belum sesuai kebutuhan organisasi
c. Perhitungan kebutuhan pegawai belum dilakukan</t>
  </si>
  <si>
    <t xml:space="preserve">a. Analisis jabatan dan analisis beban kerja telah sesuai kinerja yang dihasilkan
b. Analisis jabatan dan analisis beban kerja telah dilakukan kepada seluruh jabatan namun belum sesuai kinerja yang dihasilkan
c. Analisis jabatan dan analisis beban kerja hanya dilakukan kepada sebagian jabatan
d. Analisis jabatan dan analisis beban kerja belum dilakukan </t>
  </si>
  <si>
    <t>Pengumuman penerimaan diinformasikan secara luas kepada masyarakat</t>
  </si>
  <si>
    <t>Persyaratan jelas, tidak diskriminatif</t>
  </si>
  <si>
    <t>Proses seleksi transparan, objektif, adil, akuntabel dan bebas KKN</t>
  </si>
  <si>
    <t>Pengumuman hasil seleksi diinformasikan secara terbuka</t>
  </si>
  <si>
    <t>Ya, apabila terdapat kejelasan persyaratan administrasi dan kompetensi. Persyaratan memberikan kesempatan luas kepada masyarakat.</t>
  </si>
  <si>
    <t>Ya, apabila proses seleksi jelas kriteria dan prosesnya, tidak terjadi KKN, dan dapat dipertanggungjawabkan.</t>
  </si>
  <si>
    <t>Ya, apabila Pengumuman hasil seleksi dapat diakses oleh publik dengan mudah</t>
  </si>
  <si>
    <t>Telah ada standar kompetensi jabatan</t>
  </si>
  <si>
    <t>Telah disusun rencana pengembangan kompetensi dengan dukungan anggaran yang mencukupi</t>
  </si>
  <si>
    <t>Telah dilakukan pengembangan pegawai berbasis kompetensi sesuai dengan rencana  dan kebutuhan pengembangan kompetensi</t>
  </si>
  <si>
    <t>Telah dilakukan monitoring dan evaluasi pengembangan pegawai berbasis kompetensi secara berkala</t>
  </si>
  <si>
    <t>a. Telah dilakukan asessment kepada seluruh pegawai
b. Telah dilakukan asessment kepada sebagian besar pegawai
c. Telah dilakukan asessment kepada sebagian kecil pegawai 
d. Belum dilakukan assessment pegawai</t>
  </si>
  <si>
    <t>a. Telah disusun rencana pengembangan kompetensi seluruh pegawai dengan dukungan anggaran yang mencukupi 
b. Telah disusun rencana pengembangan kompetensi sebagian besar pegawai dengan dukungan anggaran yang mencukupi
c. Telah disusun rencana pengembangan kompetensi sebagian kecil pegawai dengan dukungan anggaran yang mencukupi
d. Belum ada rencana pengembangan kompetensi pegawai</t>
  </si>
  <si>
    <t>a. Telah dilakukan pengembangan berbasis kompetensi kepada seluruh pegawai sesuai dengan rencana  dan kebutuhan pengembangan kompetensi 
b. Telah dilakukan pengembangan berbasis kompetensi kepada sebagian besar pegawai sesuai dengan rencana  dan kebutuhan pengembangan kompetensi 
c. Telah dilakukan pengembangan berbasis kompetensi kepada sebagian kecil pegawai sesuai dengan rencana  dan kebutuhan pengembangan kompetensi  
d. Belum ada pengembangan pegawai berbasis kompetensi</t>
  </si>
  <si>
    <t>a. Telah dilakukan monitoring dan evaluasi pengembangan pegawai berbasis kompetensi secara berkala
b. Telah dilakukan monitoring dan evaluasi pengembangan pegawai berbasis kompetensi secara tidak berkala
c. Belum ada monitoring dan evaluasi pengembangan pegawai berbasis kompetensi</t>
  </si>
  <si>
    <t>Kebijakan promosi terbuka telah ditetapkan</t>
  </si>
  <si>
    <t>Promosi terbuka pengisian jabatan pimpinan tinggi telah dilaksanakan</t>
  </si>
  <si>
    <t>Promosi terbuka dilakukan secara kompetitif dan obyektif</t>
  </si>
  <si>
    <t>Promosi terbuka dilakukan oleh panitia seleksi yang independen</t>
  </si>
  <si>
    <t>Hasil setiap tahapan seleksi diumumkan secara terbuka</t>
  </si>
  <si>
    <t>a. Pengisian jabatan pimpinan tinggi (utama, madya dan pratama) telah dilakukan melalui promosi terbuka secara nasional
b. Pengisian jabatan pimpinan tinggi (utama, madya dan pratama) telah dilakukan melalui promosi terbuka secara terbatas
c. Promosi terbuka jabatan pimpinan tinggi terbatas pada posisi jabatan pimpinan tinggi pratama 
d. Belum ada promosi terbuka jabatan pimpinan tinggi</t>
  </si>
  <si>
    <t>ya, apabila terdapat kebijakan tentang promosi terbuka dan telah ditetapkan</t>
  </si>
  <si>
    <t>Ya, apabila pelaksanaan promosi dilakukan dengan cara kompetitif dan penilaian dilakukan secara obyektif</t>
  </si>
  <si>
    <t>Ya, apabila telah ditetapkan susunan panitia seleksi yang berasal dari pihak-pihak independen</t>
  </si>
  <si>
    <t>Ya, apabila tahapan diumumkan secara terbuka melalui media IT seperti website panitia seleksi dsb</t>
  </si>
  <si>
    <t>Capaian kinerja individu telah dijadikan dasar untuk pemberian tunjangan kinerja</t>
  </si>
  <si>
    <t>Ukuran kinerja individu telah memiliki kesesuaian dengan indikator kinerja individu level diatasnya</t>
  </si>
  <si>
    <t>Pengukuran kinerja individu dilakukan secara periodik</t>
  </si>
  <si>
    <t>Telah dilakukan monitoring dan evaluasi atas pencapaian kinerja individu.</t>
  </si>
  <si>
    <t>Hasil penilaian kinerja individu telah dijadikan dasar untuk pengembangan karir individu/pemberian penghargaan dan sanksi lainnya</t>
  </si>
  <si>
    <t>a. Seluruh pegawai telah memiliki ukuran kinerja individu yang sesuai dengan indikator kinerja individu diatasnya
b. Sebagian besar pegawai telah memiliki ukuran kinerja individu yang sesuai dengan indikator kinerja individu diatasnya
c. Sebagian kecil pegawai telah memiliki ukuran kinerja individu yang sesuai dengan indikator kinerja individu diatasnya
d. Seluruh pegawai belum memiliki ukuran kinerja individu yang sesuai dengan indikator kinerja individu diatasnya</t>
  </si>
  <si>
    <t>a. Pengukuran kinerja individu dilakukan secara bulanan
b. Pengukuran kinerja individu dilakukan secara triwulanan
c. Pengukuran kinerja individu dilakukan secara semesteran
d. Pengukuran kinerja individu dilakukan secara tahunan
e. Pengukuran kinerja individu belum dilakukan</t>
  </si>
  <si>
    <t xml:space="preserve">a. Telah dilakukan monev atas pencapaian kinerja individu secara bulanan
b. Telah dilakukan monev atas pencapaian kinerja individu secara triwulanan
c. Telah dilakukan monev atas pencapaian kinerja individu secara semesteran
d. Telah dilakukan monev atas pencapaian kinerja individu secara tahunan
e. Belum  dilakukan monev atas pencapaian kinerja </t>
  </si>
  <si>
    <t xml:space="preserve"> Aturan disiplin/kode etik/kode perilaku instansi telah ditetapkan</t>
  </si>
  <si>
    <t>Adanya monitoring dan evaluasi atas pelaksanaan aturan disiplin/kode etik/kode perilaku instansi</t>
  </si>
  <si>
    <t>ya, apabila terdapat kebijakan tentang disiplin/kode etik/kode perilaku</t>
  </si>
  <si>
    <t xml:space="preserve">a. Adanya monev atas pelaksanaan aturan disiplin/kode etik/kode perilaku instansi secara berkala
b. Adanya monev atas pelaksanaan aturan disiplin/kode etik/kode perilaku instansi tidak berkala
c. Belum ada monev atas pelaksanaan aturan disiplin/kode etik/kode perilaku instansi </t>
  </si>
  <si>
    <t>Informasi faktor jabatan telah disusun</t>
  </si>
  <si>
    <t>Peta jabatan telah ditetapkan</t>
  </si>
  <si>
    <t>Kelas jabatan telah ditetapkan</t>
  </si>
  <si>
    <t>Unit kerja telah melaksanakan evaluasi jabatan  berdasarkan SKJ</t>
  </si>
  <si>
    <t>a. Evaluasi jabatan telah dilaksanakan pada seluruh jabatan berdasarkan SKJ dan telah memberikan dampak pengembangan SDM
b. Evaluasi jabatan telah dilaksanakan pada seluruh jabatan berdasarkan SKJ namun belum memberikan dampak pengembangan SDM
c. Evaluasi jabatan hanya dilaksanakan pada sebagian jabatan berdasarkan SKJ
d. Evaluasi Jabatan dilaksanakan belum berdasarkan SKJ
e. Evaluasi Jabatan belum dilaksanakan</t>
  </si>
  <si>
    <t>Ya, apabila terdapat dokumen tentang penyusunan Faktor Jabatan</t>
  </si>
  <si>
    <t>Sistem informasi kepegawaian telah dibangun sesuai kebutuhan</t>
  </si>
  <si>
    <t>Sistem informasi kepegawaian terus dimutakhirkan</t>
  </si>
  <si>
    <t>Sistem informasi kepegawaian digunakan sebagai pendukung pengambilan kebijakan manajemen SDM</t>
  </si>
  <si>
    <t>Sistem informasi kepegawaian dapat diakses oleh pegawai</t>
  </si>
  <si>
    <t>Ya, apabila terdapat sistem informasi yang dibangun sesuai dengan kebutuhan</t>
  </si>
  <si>
    <t>a. Seluruh unit organisasi  terus memutakhirkan Sistem Informasi Kepegawaian
b. Sebagian besar unit organisasi  terus memutakhirkan Sistrm Informasi Kepegawaian
c. Sebagian kecil unit organisasi  terus memutakhirkan Sistem Informasi Kepegawaian
d. Seluruh unit organsiasi belum memutakhirkan Sistem Informasi Kepegawaian</t>
  </si>
  <si>
    <t>Ya, apabila sistem informasi kepegawaian digunakan sebagai pendukung pengambilan kebijakan manajemen SDM</t>
  </si>
  <si>
    <t>Ya, apabila pegawai dapat mengakses sistem informasi kepegawaian</t>
  </si>
  <si>
    <t>Penilaian menggunakan instrumen tentang Tata Cara Penilaian Mandiri Penerapan Sistem Merit dalam Manajemen ASN di Lingkungan Instansi Pemerintah (Peraturan KASN Nomor 9/2019)</t>
  </si>
  <si>
    <t>Indeks Profesionalitas ASN</t>
  </si>
  <si>
    <t>Penilaian menggunakan instrumen tentang Pedoman Tata Cara dan Pelaksanaan Pengukuran Indeks Profesionalitas ASN (Peraturan BKN Nomor 8/2019)</t>
  </si>
  <si>
    <t>Ukuran kinerja individu telah berorientasi hasil (outcome) sesuai pada levelnya</t>
  </si>
  <si>
    <t>Pencapaian kinerja individu telah menjadi dasar dalam pemberian tunjangan kinerja/penghasilan</t>
  </si>
  <si>
    <t>a. Seluruh tunjangan kinerja/penghasilan yang diberikan telah didasarkan pada pencapaian kinerja individu
b. Sebagian tunjangan kinerja/penghasilan yang diberikan telah didasarkan pada pencapaian kinerja individu
c. Pemberian tunjangan kinerja/penghasilan belum didasarkan pada pencapaian kinerja individu</t>
  </si>
  <si>
    <t>Hasil evaluasi jabatan pimpinan tinggi sudah disampaikan ke menteri/pejabat berwenang</t>
  </si>
  <si>
    <t>Evaluasi jabatan pimpinan tinggi dilaksanakan pada jabatan pimpinan tinggi pratama ke atas yg sudah menjabat diatas 5 th di posisi yg sama
Persentase diperoleh dari Jumlah Pejabat Pimpinan Tinggi Pratama keatas sudah menjabat lebih dari 5 th yang sudah dirotasi dibagi dengan Jumlah Pejabat Pimpinan Tinggi Pratama keatas yang sudah menjabat lebih dari 5 th</t>
  </si>
  <si>
    <t>- Jumlah Pejabat Pimpinan Tinggi Pratama keatas</t>
  </si>
  <si>
    <t>- Jumlah Pejabat Pimpinan Tinggi Pratama keatas yang sudah menjabat lebih dari 5 th</t>
  </si>
  <si>
    <t>- Jumlah Pejabat Pimpinan Tinggi Pratama keatas sudah menjabat lebih dari 5 th yang sudah dirotasi</t>
  </si>
  <si>
    <t>Penurunan pelanggaran disiplin pegawai</t>
  </si>
  <si>
    <t>Persentase pernurunan pelanggaran disiplin pegawai diperoleh dari Jumlah pelanggaran tahun sebelumnya dikurangi Jumlah pelanggaran tahun ini kemudian dibagi dengan Jumlah pelanggaran tahun sebelumnya</t>
  </si>
  <si>
    <t>- Jumlah pelanggaran tahun sebelumnya</t>
  </si>
  <si>
    <t>- Jumlah pelanggaran tahun ini</t>
  </si>
  <si>
    <t>- Jumlah pelanggaran yang telah diberikan sanksi/hukuman</t>
  </si>
  <si>
    <t xml:space="preserve">Hasil perhitungan kebutuhan pegawai telah dijadikan dasar dalam pembuatan formasi dan penerimaan pegawai baru  </t>
  </si>
  <si>
    <t>Persentase diperoleh dari Jumlah formasi yang diusulkan dibagi dengan Jumlah pegawai yang dibutuhkan berdasarkan hasil analisis perhitungan kebutuhan pegawai</t>
  </si>
  <si>
    <t>- Jumlah pegawai yang dibutuhkan berdasarkan hasil analisis perhitungan kebutuhan pegawai</t>
  </si>
  <si>
    <t>- Jumlah formasi yang diusulkan</t>
  </si>
  <si>
    <t>Penyetaraan Jabatan Administrasi ke Jabatan Fungsional dalam rangka penyederhanaan Birokrasi</t>
  </si>
  <si>
    <t>Prosentase Jabatan Administrasi yang dilakukan penyetaraan jabatan ke Jabatan Fungsional</t>
  </si>
  <si>
    <t>- Jumlah Jabatan Administrasi</t>
  </si>
  <si>
    <t>- Jumlah Jabatan Administrasi yang telah disetarakan</t>
  </si>
  <si>
    <t>Penerapan Manajemen Talenta dalam pengisian Jabatan Pimpinan Tinggi</t>
  </si>
  <si>
    <t>a. Telah dilakukan pemetaan talenta yang hasilnya dijadikan dasar penempatan pada seluruh jabatan kritikal dan rencana suksesi jabatan
b. Telah dilakukan pemetaan talenta yang hasilnya dijadikan dasar penempatan pada sebagian besar jabatan kritikal dan rencana suksesi jabatan
c. Telah dilakukan pemetaan talenta yang hasilnya dijadikan dasar penempatan pada sebagian kecil jabatan kritikal dan rencanan suksesi jabatan
d. Belum dilakukan pemetaan talenta</t>
  </si>
  <si>
    <t>Prosentase pejabat Pimpinan Tinggi yang ditetapkan melalui proses manajemen talenta</t>
  </si>
  <si>
    <t>- Jumlah Jabatan Pimpinan Tinggi</t>
  </si>
  <si>
    <t>- Jumlah Jabatan Pimpinan Tinggi yang ditetapkan pengisiannya melalui proses manajemen talenta</t>
  </si>
  <si>
    <t>Pimpinan unit kerja telah memahami kinerja yang harus dicapai dalam jangka menengah</t>
  </si>
  <si>
    <t>Pimpinan unit kerja memahami kinerja yang diperjanjikan di setiap tahun</t>
  </si>
  <si>
    <t>Pimpinan unit kerja memantau pencapaian kinerja secara berkala</t>
  </si>
  <si>
    <t>Pemutakhiran data kinerja dilakukan secara berkala</t>
  </si>
  <si>
    <t>a. Seluruh unit organisasi berupaya meningkatkan kapasitas SDM yang menangani akuntabilitas kinerja
b. Sebagian besar unit organisasi berupaya meningkatkan kapasitas SDM yang menangani akuntabilitas kinerja
c. Sebagian kecil unit organisasi berupaya meningkatkan kapasitas SDM yang menangani akuntabilitas kinerja
d. Seluruh unit organisasi belum berupaya meningkatkan kapasitas SDM yang menangani akuntabilitas kinerja</t>
  </si>
  <si>
    <t xml:space="preserve">Ya, apabila terdapat dokumen pedoman akuntabilitas kinerja </t>
  </si>
  <si>
    <t>a. Pemutakhiran data kinerja dilakukan secara bulanan
b. Pemutakhiran data kinerja dilakukan secara triwulanan
c. Pemutakhiran data kinerja dilakukan secara semesteran
d. Pemutakhiran data kinerja dilakukan secara tahunan
e. Pemutakhiran data kinerja belum dilakukan</t>
  </si>
  <si>
    <t>Indeks Perencanaan</t>
  </si>
  <si>
    <t>Penilaian menggunakan Indeks Perencaan yang dilakukan oleh Bappenas</t>
  </si>
  <si>
    <t>Penggunaan anggaran yang efektif dan efisien</t>
  </si>
  <si>
    <t>Jumlah Program/Kegiatan yang ada sebelumnya:</t>
  </si>
  <si>
    <t>- Jumlah program</t>
  </si>
  <si>
    <t>- Jumlah kegiatan</t>
  </si>
  <si>
    <t>Jumlah Program/Kegiatan yang mendukung tercapainya kinerja utama organisasi:</t>
  </si>
  <si>
    <t>Persentase Sasaran dengan capaian 100% atau lebih</t>
  </si>
  <si>
    <t>- Jumlah Sasaran Kinerja</t>
  </si>
  <si>
    <t>- Jumlah Sasaran Kinerja yang tercapai 100% atau lebih</t>
  </si>
  <si>
    <t>Persentase Anggaran yang berhasil direfocussing untuk mendukung tercapainya kinerja utama organisasi:</t>
  </si>
  <si>
    <t>- Jumlah Anggaran Total</t>
  </si>
  <si>
    <t>- Jumlah Anggaran yang berhasil direfocussing</t>
  </si>
  <si>
    <t>Merupakan Program dan Kegiatan dengan capaian Sasaran 100% atau lebih</t>
  </si>
  <si>
    <t>Persentase diperoleh dari Jumlah Sasaran Kinerja yang tercapai 100% atau lebih dibagi dengan Jumlah Sasaran Kinerja</t>
  </si>
  <si>
    <t>Mendukung tercapainya kinerja utama organisasi artinya Sasaran Kinerja tercapai 100% atau lebih
Persentase diperoleh dari Jumlah Anggaran yang berhasil direfocussing dibagi dengan Jumlah Anggaran Total</t>
  </si>
  <si>
    <t>Rupiah</t>
  </si>
  <si>
    <t>a. Peta strategis (Kerangka Logis) ada dan mengacu pada kinerja utama organisasi  dan digunakan dalam penjabaran kinerja seluruh pegawai;
b. Peta strategis (Kerangka Logis) ada dan mengacu pada kinerja utama organisasi namun belum digunakan dalam penjabaran kinerja seluruh pegawai;
c. Peta strategis (Kerangka Logis) ada namun belum mengacu pada kinerja utama organisasi dan belum digunakan dalam penjabaran kinerja seluruh pegawai;
d. Peta strategis (Kerangka Logis) belum ada.</t>
  </si>
  <si>
    <t>Diisi dengan Opini BPK atas Laporan Keuangan</t>
  </si>
  <si>
    <t>Diisi dengan nilai hasil evaluasi implementasi atas Sistem Akuntabilitas Kinerja Instansi Pemerintah (SAKIP) oleh Kementerian PANRB</t>
  </si>
  <si>
    <t>WTP/WTP-DPP/WDP/TMP/TW/
Tidak Ada Laporan</t>
  </si>
  <si>
    <t>Skor
(0-100)</t>
  </si>
  <si>
    <t>Telah terdapat kebijakan penanganan gratifikasi</t>
  </si>
  <si>
    <t>Penanganan gratifikasi telah diimplementasikan</t>
  </si>
  <si>
    <t>Telah dilakukan evaluasi atas kebijakan penanganan gratifikasi</t>
  </si>
  <si>
    <t xml:space="preserve">Hasil evaluasi atas penanganan gratifikasi telah ditindaklanjuti </t>
  </si>
  <si>
    <t>Ya, apabila telah ditetapkan kebijakan tentang penanganan gratifikasi</t>
  </si>
  <si>
    <t>Ya, apabila terdapat evaluasi atas kebijakan penanganan gratifikasi</t>
  </si>
  <si>
    <t xml:space="preserve">Ya, apabila terdapat laporan tindak lanjut </t>
  </si>
  <si>
    <t>Telah terdapat peraturan Pimpinan organisasi tentang SPIP</t>
  </si>
  <si>
    <t>Telah dibangun lingkungan pengendalian</t>
  </si>
  <si>
    <t>Telah dilakukan penilaian risiko atas organisasi</t>
  </si>
  <si>
    <t>Telah dilakukan kegiatan pengendalian untuk meminimalisir risiko yang telah diidentifikasi</t>
  </si>
  <si>
    <t>Telah dilakukan mekanisme pengendalian aktivitas secara berjenjang.</t>
  </si>
  <si>
    <t>Telah dilakukan pemantauan pengendalian intern</t>
  </si>
  <si>
    <t>Unit kerja telah melakukan evaluasi atas Penerapan SPI</t>
  </si>
  <si>
    <t>Ya, apabila ada peraturan pimpinan organisasi tentang SPIP</t>
  </si>
  <si>
    <t>a. Seluruh organisasi telah melakukan kegiatan pengendalian untuk meminimalisir risiko yang telah diidentifikasi
b. Sebagian besar organisasi telah melakukan kegiatan pengendalian untuk meminimalisir risiko yang telah diidentifikasi
c. Sebagian kecil organisasi telah melakukan kegiatan pengendalian untuk meminimalisir risiko yang telah diidentifikasi
d. Seluruh organisasi belum melakukan kegiatan pengendalian untuk meminimalisir risiko yang telah diidentifikasi</t>
  </si>
  <si>
    <t>a. SPI telah diinformasikan dan dikomunikasikan kepada seluruh pihak terkait
b. SPI telah diinformasikan dan dikomunikasikan kepada sebagian besar pihak terkait 
c. SPI telah diinformasikan dan dikomunikasikan kepada sebagian kecil pihak terkait
d. Belum ada pihak terkait yang mendapatkan informasi dan komunikasi mengenai SPI</t>
  </si>
  <si>
    <t xml:space="preserve">a. Sistem pengendalian intern dimonitoring dan evaluasi secara berkala 
b. Sistem pengendalian intern dimonitoring dan evaluasi tidak secara berkala
c. Belum ada monitoring dan evaluasi terhadap  sistem pengendalian intern </t>
  </si>
  <si>
    <t>a. Monitoring dan evaluasi telah dilakukan secara berkala serta memberikan perbaikan dalam penerapan SPI
b. Monitoring dan evaluasi telah dilakukan secara berkala namun belum memberikan perbaikan dalam penerapan SPI
c. Monitoring dan evaluasi dilakukan belum secara berkala
d. Belum dilakukan monitoring dan evaluasi atas penerapan SPI</t>
  </si>
  <si>
    <t>Telah disusun kebijakan pengaduan masyarakat</t>
  </si>
  <si>
    <t>Penanganan pengaduan masyarakat telah diimplementasikan</t>
  </si>
  <si>
    <t xml:space="preserve">Hasil penanganan pengaduan masyarakat telah ditindaklanjuti </t>
  </si>
  <si>
    <t>Telah dilakukan evaluasi atas penanganan pengaduan masyarakat</t>
  </si>
  <si>
    <t xml:space="preserve">Hasil evaluasi atas penanganan pengaduan masyarakat telah ditindaklanjuti </t>
  </si>
  <si>
    <t>Ya, apabila telah ditetapkan kebijakan tentang penanganan pengaduan</t>
  </si>
  <si>
    <t>a. Penanganan pengaduan masyarakat dimonitoring dan evaluasi secara berkala 
b. Penanganan pengaduan masyarakat dimonitoring dan evaluasi tidak secara berkala
c. Penanganan pengaduan masyarakat belum di monitoring dan evaluasi</t>
  </si>
  <si>
    <t>Ya, apabila terdapat laporan hasil evaluasi atas tindak lanjut penanganan pengaduan masyarakat</t>
  </si>
  <si>
    <t>Telah terdapat Penanganan Benturan Kepentingan</t>
  </si>
  <si>
    <t>Penanganan Benturan Kepentingan telah disosialisasikan</t>
  </si>
  <si>
    <t>Penanganan Benturan Kepentingan telah diimplementasikan</t>
  </si>
  <si>
    <t>Telah dilakukan evaluasi atas Penanganan Benturan Kepentingan</t>
  </si>
  <si>
    <t>Hasil evaluasi atas Penanganan Benturan Kepentingan telah ditindaklanjuti</t>
  </si>
  <si>
    <t>Ya, apabila terdapat peraturan/kebijakan Penanganan Benturan Kepentingan</t>
  </si>
  <si>
    <t>Ya, apabila Penanganan Benturan Kepentingan telah diimplementasikan</t>
  </si>
  <si>
    <t>a. Penanganan Benturan Kepentingan dimonitoring dan evaluasi secara berkala
b. Penanganan Benturan Kepentingan dimonitoring dan evaluasi tidak secara berkala
c. Penanganan Benturan Kepentingan belum di monitoring dan evaluasi</t>
  </si>
  <si>
    <t>Telah dilakukan pencanangan zona integritas</t>
  </si>
  <si>
    <t>Telah ditetapkan unit yang akan dikembangkan menjadi zona integritas</t>
  </si>
  <si>
    <t>Telah dilakukan pembangunan zona integritas</t>
  </si>
  <si>
    <t>Telah dilakukan evaluasi atas zona integritas yang telah ditentukan</t>
  </si>
  <si>
    <t>Telah terdapat unit kerja yang ditetapkan sebagai “menuju WBK/WBBM”</t>
  </si>
  <si>
    <t>Ya, apabila terdapat Dokumen Pencanangan Zona Integritas ditandatangani sesuai ketentuan</t>
  </si>
  <si>
    <t>Ya, apabila ada Surat Keputusan Tentang unit yang ditetapkan</t>
  </si>
  <si>
    <t>a. Pembangunan zona integritas dilakukan secara intensif
b. Pembangunan zona integritas dilakikan tidak secara intensif
c. Belum ada pembangunan zona integritas</t>
  </si>
  <si>
    <t>a. Telah terdapat unit kerja yang berpredikat menuju WBBM
b. Telah terdapat unit kerja yang berpredikat menuju WBK
c. Belum terdapat unit kerja yang berpredikat menuju WBK</t>
  </si>
  <si>
    <t>Rekomendasi APIP didukung dengan komitmen pimpinan</t>
  </si>
  <si>
    <t>APIP didukung dengan SDM yang memadai secara kualitas dan kuantitas.</t>
  </si>
  <si>
    <t>APIP didukung dengan anggaran yang memadai</t>
  </si>
  <si>
    <t>APIP telah menjalankan fungsi konsultatif</t>
  </si>
  <si>
    <t>APIP memberikan saran masukan terkait peningkatan kinerja unit kerja</t>
  </si>
  <si>
    <t>a. Seluruh fungsi pengawasan internal tertangani oleh SDM yang kompeten baik secara kuantitas maupun kualitas
b. Sebagian besar fungsi pengawasan internal tertangani oleh SDM yang kompeten baik secara kuantitas maupun kualitas
c. Sebagian kecil fungsi pengawasan internal tertangani oleh SDM yang kompeten baik secara kuantitas maupun kualitas
d. Seluruh fungsi pengawasan internal belum tertangani oleh SDM yang kompeten baik secara kuantitas maupun kualitas</t>
  </si>
  <si>
    <t>a. Seluruh kebutuhan didukung oleh anggaran
b. Sebagian besar kebutuhan didukung oleh anggaran
c. Sebagian kecil kebutuhan didukung oleh anggaran
d. Seluruh kebutuhan belum didukung oleh anggaran</t>
  </si>
  <si>
    <t>a. APIP telah membentuk unit-unit percontohan yang unggul dalam pelaksanaan beberapa bagian dari tata kelola pemerintahan yang baik seperti perencanaan, pencatatan yang baik, pelaksanaan reviu berjenjang yang, dll yang telah menghasilkan capaian kinerja unit kerja melebihi target kinerja dan APIP aktif melakukan replikasi atas unit kerja tersebut;
b. APIP telah membentuk unit-unit percontohan yang unggul dalam pelaksanaan beberapa bagian dari tata kelola pemerintahan yang baik seperti perencanaan, pencatatan yang baik, pelaksanaan reviu berjenjang yang, dll yang telah menghasilkan capaian kinerja unit kerja melebihi target kinerja;
c. APIP telah membentuk unit-unit percontohan yang unggul dalam pelaksanaan beberapa bagian dari tata kelola pemerintahan yang baik seperti perencanaan, pencatatan yang baik, pelaksanaan reviu berjenjang yang, dll untuk memastikan kinerja unit kerja tercapai
d. APIP memberikan masukan atau rekomendasi sebatas hasil pemeriksaan, reviu dan evaluasi
e. APIP belum menjalankan fungsi konsultatif</t>
  </si>
  <si>
    <t>a. APIP memberikan saran terkait perbaikan proses bisnis, mekanisme kerja, dll serta memberikan masukan terkait arah kebijakan  strategis unit kerja di masa yang akan mendatang;
b. APIP memberikan saran terkait perbaikan proses bisnis, mekanisme kerja, dll
c. APIP memberikan saran masukan sebatas rekomendasi hasil pemeriksaa, evaluasi, dan reviu
d. APIP tidak memberikan saran dan masuka terhadap peningkatan kinerja</t>
  </si>
  <si>
    <t xml:space="preserve">Maturitas SPIP </t>
  </si>
  <si>
    <t>Penilaian menggunakan instrumen tentang Pedoman Penilaian dan Strategi Peningkatan Maturitas SPIP (Perka BPKP Nomor 4/2016)</t>
  </si>
  <si>
    <t>Skor
(Skala 5)</t>
  </si>
  <si>
    <t xml:space="preserve"> Indeks Internal Audit Capability Model (IACM)</t>
  </si>
  <si>
    <t>Penilaian menggunakan instrumen tentang Pedoman Teknis Peningkatan Kapabilitas APIP (Perka BPKP Nomor 16/2015)</t>
  </si>
  <si>
    <t>Kewajiban Penyelenggara Negara untuk melaporkan harta kekayaan diatur dalam: 
1. Undang-Undang No. 28 Tahun 1999
2. Undang-Undang No. 30 Tahun 2002
3. Undang-Undang No. 10 Tahun 2015
4. Peraturan Komisi Pemberantasan Korupsi No. 07 Tahun 2016
5. Instruksi Presiden No. 5 Tahun 2004
6. SE MenPANRB No. SE/03/M.PAN/01/2005</t>
  </si>
  <si>
    <t>Persentase penyampaian LHKPN</t>
  </si>
  <si>
    <t>Jumlah yang harus melaporkan</t>
  </si>
  <si>
    <t>- Kepala Daerah/Menteri/ Kepala Lembaga</t>
  </si>
  <si>
    <t>- Eselon I/II</t>
  </si>
  <si>
    <t>- Lainnya</t>
  </si>
  <si>
    <t>Jumlah yang sudah melaporkan</t>
  </si>
  <si>
    <t>Persentase penyampaian LHKASN</t>
  </si>
  <si>
    <t>Penyampaian LHKASN diatur dalam:
1. Undang-Undang No. 28 Tahun 1999
2. Undang-Undang No. 30 Tahun 2002
3. Undang-Undang No. 10 Tahun 2015
4. SE MenPANRB No. 1 Tahun 2015</t>
  </si>
  <si>
    <t>Jumlah yang harus melaporkan (ASN tidak wajib LHKPN)</t>
  </si>
  <si>
    <t>- Jumlah Eselon III</t>
  </si>
  <si>
    <t>- Jumlah Eselon IV</t>
  </si>
  <si>
    <t>- Jumlah pengaduan masyarakat yang harus ditindaklanjuti</t>
  </si>
  <si>
    <t>- Jumlah pengaduan masyarakat yang sedang diproses</t>
  </si>
  <si>
    <t>- Jumlah pengaduan masyarakat yang  selesai ditindaklanjuti</t>
  </si>
  <si>
    <t>Penilaian ini menghitung realisasi penanganan pengaduan masyarakat yang harus diselesaikan</t>
  </si>
  <si>
    <t>Persentase Penanganan Pengaduan Masyarakat</t>
  </si>
  <si>
    <t>Komitmen Pembangunan ZI (Akumulatif):</t>
  </si>
  <si>
    <t>- Jumlah Unit Kerja yang memiliki resiko integritas tinggi</t>
  </si>
  <si>
    <t>- Jumlah Unit Kerja yang dibangun Zona Integritas</t>
  </si>
  <si>
    <t>WBK dalam 1 tahun:</t>
  </si>
  <si>
    <t>- Jumlah Unit Kerja Mendapat Predikat WBK</t>
  </si>
  <si>
    <t>WBBM dalam 1 tahun:</t>
  </si>
  <si>
    <t>- Jumlah Unit Kerja Mendapat Predikat WBBM</t>
  </si>
  <si>
    <t>Terdapat kebijakan standar pelayanan</t>
  </si>
  <si>
    <t>Standar pelayanan telah dimaklumatkan</t>
  </si>
  <si>
    <t>Dilakukan reviu dan perbaikan atas standar pelayanan</t>
  </si>
  <si>
    <t>Telah dilakukan berbagai upaya peningkatan kemampuan dan/atau kompetensi tentang penerapan budaya pelayanan prima</t>
  </si>
  <si>
    <t xml:space="preserve">Informasi tentang pelayanan mudah diakses melalui berbagai media </t>
  </si>
  <si>
    <t>Telah terdapat sarana layanan terpadu/terintegrasi</t>
  </si>
  <si>
    <t>Terdapat media pengaduan dan konsultasi pelayanan</t>
  </si>
  <si>
    <t>Terdapat unit yang mengelola pengaduan dan konsultasi pelayanan</t>
  </si>
  <si>
    <t>Telah dilakukan tindak lanjut atas seluruh pengaduan pelayanan untuk perbaikan kualitas pelayanan</t>
  </si>
  <si>
    <t>Telah menerapkan teknologi informasi dalam memberikan pelayanan</t>
  </si>
  <si>
    <t>Telah dilakukan perbaikan secara terus menerus</t>
  </si>
  <si>
    <t xml:space="preserve">a. Perbaikan dilakukan secara terus-menerus
b. Perbaikan dilakukan tidak secara terus menerus
c. Belum dilakukan perbaikan </t>
  </si>
  <si>
    <t>Penilaian Tingkat Kepatuhan Terhadap Standar Pelayanan Publik Sesuai Undang-undang 25 Tahun 2009</t>
  </si>
  <si>
    <t>Tingkat Kepatuhan Terhadap Standar Pelayanan Publik</t>
  </si>
  <si>
    <t>Penilaian merupakan hasil survei kepatuhan K/L/D terhadap standar pelayanan publik sesuai UU 25/2009 dengan membagi tiga tingkatan kepatuhan (tinggi, sedang, rendah). Dilaksanakan berdasarkan Peraturan Ombudsman Nomor 22 Tahun 2016 Tentang Penilaian Kepatuhan Terhadap Standar Pelayanan Publik</t>
  </si>
  <si>
    <t>Upaya dan/atau inovasi telah mendorong perbaikan pelayanan publik pada:
1.	Kesesuaian Persyaratan
2.	Kemudahan Sistem, Mekanisme, dan Prosedur
3.	Kecepatan Waktu Penyelesaian
4.	Kejelasan Biaya/Tarif, Gratis
5.	Kualitas Produk Spesifikasi Jenis Pelayanan
6.	Kompetensi Pelaksana/Web
7.	Perilaku Pelaksana/Web
8.	Kualitas Sarana dan prasarana
9.	Penanganan Pengaduan, Saran dan Masukan</t>
  </si>
  <si>
    <t>a. Upaya dan/atau inovasi yang dilakukan telah mendorong perbaikan seluruh pelayanan publik yang prima (lebih Cepat dan mudah)
b. Upaya dan/atau inovasi yang dilakukan belum seluruhnya memberikan dampak pada perbaikan pelayanan public yang prima (Cepat dan mudah)
c. Upaya dan/atau inovasi yang dilakukan belum sesuai kebutuhan
d. Belum ada inovasi</t>
  </si>
  <si>
    <t>Upaya dan/atau inovasi pada perijinan/pelayanan telah dipermudah:
1.	Waktu lebih cepat
2.	Alur lebih pendek/singkat
3.	Terintegrasi dengan aplikasi</t>
  </si>
  <si>
    <t>Persentase diperoleh dari Jumlah perijinan/pelayanan yang telah dipermudah dibagi dengan Jumlah perijinan/pelayanan yang terdata/terdaftar</t>
  </si>
  <si>
    <t>- Jumlah perijinan/pelayanan yang terdata/terdaftar</t>
  </si>
  <si>
    <t>- Jumlah perijinan/pelayanan yang telah dipermudah</t>
  </si>
  <si>
    <t>Penanganan pengaduan pelayanan dan konsultasi dilakukan melalui berbagai kanal/media secara responsive dan bertanggung jawab</t>
  </si>
  <si>
    <t>a. Pengaduan pelayanan  dan konsultasi telah direspon dengan cepat melalui berbagai kanal/media
b. Pengaduan pelayanan dan konsultasi telah direspon dengan cepat melalui kanal/media yang terbatas
c. Pengaduan pelayanan dan konsultasi direspon lambat melalui berbagai kanal/media
d. Pengaduan pelayanan dan konsultasi direspon lambat dan kanal/media terbatas</t>
  </si>
  <si>
    <t>Diisi dengan Nilai Hasil Survei Eksternal Kualitas Pelayanan</t>
  </si>
  <si>
    <t>Diisi dengan Nilai Hasil Survei Eksternal Anti Korupsi</t>
  </si>
  <si>
    <t>Rencana Kerja Reformasi Unit Kerja telah disusun dan diformalkan</t>
  </si>
  <si>
    <t>a. Target capaian reformasi sudah ada di dokumen perencanaan unit kerja dan sebagian besar (diatas 80%) sudah tercapai
b. Target capaian reformasi sudah ada di dokumen perencanaan unit kerja dan sebagian (diatas 50%) sudah tercapai
c. Target capaian reformasi sudah ada di dokumen perencanaan unit kerja dan sebagian kecil (dibawah 50%) sudah tercapai
d. Target capaian reformasi sudah ada di dokumen perencanaan unit kerja, namun belum ada yang tercapai (masih dalam tahap pembangunan)
e. Tidak ada target capaian reformasi di dokumen perencanaan unit kerja</t>
  </si>
  <si>
    <t>a. Target capaian reformasi sudah ada di dokumen perencanaan instansi dan sebagian besar (diatas 80%) sudah tercapai
b. Target capaian reformasi sudah ada di dokumen perencanaan instansi dan sebagian (diatas 50%) sudah tercapai
c. Target capaian reformasi sudah ada di dokumen perencanaan instansi dan sebagian kecil (dibawah 50%) sudah tercapai
d. Target capaian reformasi sudah ada di dokumen perencanaan instansi, namun belum ada yang tercapai (masih dalam tahap pembangunan)
e. Tidak ada target capaian reformasi di dokumen perencanaan instansi</t>
  </si>
  <si>
    <t>HASIL ANTARA AREA PERUBAHAN</t>
  </si>
  <si>
    <t>Jawaban</t>
  </si>
  <si>
    <t>a. Implementasi SPBE telah terintegrasi dan mampu mendorong pelaksanaan pelayanan publik yang lebih cepat dan efisien 
b. Implementasi SPBE telah mampu mendorong pelaksanaan pelayanan publik yang lebih cepat dan efisien, namun belum terintegrasi (parsial)
c. Implementasi SPBE belum mendorong pelaksanaan pelayanan publik yang lebih cepat dan efisien</t>
  </si>
  <si>
    <t>a. Implementasi SPBE  telah terintegrasi dan mampu mendorong pelaksanaan pelayanan internal organisasi yang lebih cepat dan efisien 
b. Implementasi SPBE telah mampu mendorong pelaksanaan pelayanan internal organisasi yang lebih cepat dan efisien, namun belum terintegrasi (parsial)
c. Implementasi SPBE belum mendorong pelaksanaan pelayanan internal organisasi yang lebih cepat dan efisien</t>
  </si>
  <si>
    <t>Terdapat keterlibatan pimpinan unit kerja secara aktif dan berkelanjutan dalam pelaksanaan reformasi birokrasi</t>
  </si>
  <si>
    <t>Tim Reformasi Birokrasi telah dibentuk</t>
  </si>
  <si>
    <t>a. Telah membentuk Tim Reformasi Birokrasi/Penanggung jawab Reformasi Birokrasi unit kerja sesuai kebutuhan organisasi
b. Telah membentuk Tim Reformasi Birokrasi/Penanggung jawab Reformasi Birokrasi unit kerja namun tanpa ketetapan formal
c. Belum membentuk Tim Reformasi Birokrasi/Penanggung jawab Reformasi Birokrasi unit kerja</t>
  </si>
  <si>
    <t>Tim Reformasi Birokrasi telah melakukan monitoring dan evaluasi rencana kerja, dan hasil evaluasi telah ditindaklanjuti</t>
  </si>
  <si>
    <t>Terdapat keterlibatan pimpinan tertinggi secara aktif dan berkelanjutan dalam pelaksanaan reformasi birokrasi</t>
  </si>
  <si>
    <t>Analisis jabatan dan analisis beban kerja telah dilakukan</t>
  </si>
  <si>
    <t>Telah diidentifikasi kebutuhan pengembangan kompetensi</t>
  </si>
  <si>
    <t xml:space="preserve">a. Telah diidentifikasi kebutuhan pengembangan kompetensi kepada seluruh pegawai 
b. Telah diidentifikasi kebutuhan pengembangan kompetensi kepada sebagian besar pegawai
c. Telah diidentifikasi kebutuhan pengembangan kompetensi kepada sebagian kecil pegawai 
d. Belum dilakukan identifikasi kebutuhan  pengembangan kompetensi pegawai </t>
  </si>
  <si>
    <t>Penerapan Penetapan kinerja individu</t>
  </si>
  <si>
    <t xml:space="preserve">Terdapat penilaian kinerja individu yang terkait dengan kinerja organisasi </t>
  </si>
  <si>
    <t>Hasil penilaian kinerja individu telah dijadikan dasar untuk pengembangan karir individu/pemberian reward and punishment lainnya</t>
  </si>
  <si>
    <t>a. Telah dilakukan monev atas pencapaian kinerja individu secara bulanan
b. Telah dilakukan monev atas pencapaian kinerja individu secara triwulanan
c. Telah dilakukan monev atas pencapaian kinerja individu secara semesteran
d. Telah dilakukan monev atas pencapaian kinerja individu secara tahunan
e. Belum dilakukan monev atas pencapaian kinerja individu</t>
  </si>
  <si>
    <t>Aturan disiplin/kode etik/kode perilaku instansi telah ditetapkan</t>
  </si>
  <si>
    <t>Unit kerja telah mengimplementasikan Standar Kompetensi Jabatan (SKJ)</t>
  </si>
  <si>
    <t>a. Unit kerja telah mengimplementasikan SKJ  pada seluruh jabatan sesuai kebutuhan unit kerja 
b. Unit kerja  mengimplementasikan SKJ  pada seluruh jabatan sesuai kebijakan pusat
c. Unit kerja  hanya mengimplementasikan SKJ  pada sebagian jabatan
d. SKJ belum diimplementasi</t>
  </si>
  <si>
    <t>Telah terdapat sistem pemberian penghargaan dan sanksi bagi petugas pemberi pelayanan</t>
  </si>
  <si>
    <t>Telah terdapat sistem pemberian kompensasi kepada penerima layanan bila layanan tidak sesuai standar</t>
  </si>
  <si>
    <t>Dilakukan survei kepuasan masyarakat terhadap pelayanan</t>
  </si>
  <si>
    <t>Hasil survei kepuasan masyarakat dapat diakses secara terbuka</t>
  </si>
  <si>
    <t>Dilakukan tindak lanjut atas hasil survei kepuasan masyarakat</t>
  </si>
  <si>
    <t>a. Dilakukan tindak lanjut atas seluruh hasil survei kepuasan masyarakat
b. Dilakukan tindak lanjut atas sebagian besar hasil survei kepuasan masyarakat
c. Dilakukan tindak lanjut atas sebagian kecil hasil survei kepuasan masyarakat
d. Belum dilakukan tindak lanjut atas hasil survei kepuasan masyarakat</t>
  </si>
  <si>
    <t>Telah dilakukan identifikasi, analisis, dan pemetaan terhadap kebijakan yang tidak harmonis/sinkron/bersifat mengahmbat yang akan direvisi/dihapus</t>
  </si>
  <si>
    <t>III.</t>
  </si>
  <si>
    <t>Kebijakan terkait pelayanan dan atau perizinan yang diterbitkan memuat unsur kemudahan dan efisiensi pelayanan utama unit kerja</t>
  </si>
  <si>
    <t>a. Telah dilakukan evaluasi yang mengukur seluruh jenjang organisasi
b. Telah dilakukan evaluasi yang mengukur sebagian jenjang organisasi
c. Belum dilakukan evaluasi yang mengukur jenjang organisasi</t>
  </si>
  <si>
    <t>a. Telah dilakukan evaluasi untuk menilai ketepatan seluruh fungsi dan ukuran organisasi
b. Telah dilakukan evaluasi untuk menilai ketepatan sebagian fungsi dan ukuran organisasi
c. Belum dilakukan evaluasi untuk menilai ketepatan fungsi dan ukuran organisasi</t>
  </si>
  <si>
    <t>a. Telah dilakukan evaluasi yang menganalisis seluruh kemungkinan duplikasi fungsi
b. Telah dilakukan evaluasi yang menganalisis sebagian kemungkinan duplikasi fungsi
c. Belum dilakukan evaluasi yang menganalisis kemungkinan duplikasi fungsi</t>
  </si>
  <si>
    <t>a. Telah dilakukan evaluasi yang menganalisis kemungkinan seluruh pejabat  melapor kepada lebih dari seorang atasan
b. Telah dilakukan evaluasi yang menganalisis kemungkinan sebagian pejabat  melapor kepada lebih dari seorang atasan
c. Belum  dilakukan evaluasi yang menganalisis kemungkinan adanya pejabat yang melapor kepada lebih dari seorang atasan</t>
  </si>
  <si>
    <t>Telah dilakukan evaluasi kesesuaian tugas dan fungsi dengan sasaran kinerja unit kerja di atasnya</t>
  </si>
  <si>
    <t>Telah dilakukan evaluasi yang menganalisis rentang kendali terhadap struktur yang langsung berada di bawahnya</t>
  </si>
  <si>
    <t>a. Telah disusun struktur organisasi yang mempunyai rentang kendali yang luas dengan jumlah struktur yang langsung dibawahnya
b. Telah disusun struktur organisasi yang mempunyai rentang kendali yang sedang dengan jumlah struktur yang langsung dibawahnya
c. Telah disusun struktur organisasi yang mempunyai rentang kendali yang sempit dengan jumlah struktur yang langsung dibawahnya</t>
  </si>
  <si>
    <t>a. Telah dilakukan evaluasi yang menganalisis kesesuaian seluruh struktur organisasi dengan kinerja yang akan dihasilkan
b. Telah dilakukan evaluasi yang menganalisis kesesuaian sebagian struktur organisasi dengan kinerja yang akan dihasilkan
c. Belum dilakukan evaluasi yang menganalisis kesesuaian struktur organisasi dengan kinerja yang akan dihasilkan</t>
  </si>
  <si>
    <t>Telah dilakukan evaluasi atas kesesuaian struktur organisasi dengan mandat /kewenangan</t>
  </si>
  <si>
    <t>a. Telah dilakukan evaluasi  atas kesesuaian seluruh struktur organisasi dengan mandat
b. Telah dilakukan evaluasi  atas kesesuaian sebagian struktur organisasi dengan mandat
c. Belum dilakukan evaluasi atas kesesuaian struktur organisasi dengan mandat</t>
  </si>
  <si>
    <t>Telah dilakukan evaluasi yang menganalisis kemungkinan tumpang tindih fungsi dengan unit kerja lain</t>
  </si>
  <si>
    <t>a. Sudah ada usulan perubahan organisasi sesuai dengan proses bisnis,  dengan mempertimbangkan kinerja utama yang dihasilkan
b. Sudah ada usulan perubahan organisasi namun belum mengacu pada proses bisnis/kinerja utama yang dihasilkan
c. Belum ada usulan</t>
  </si>
  <si>
    <t>Telah disusun peta proses bisnis yang sesuai dengan pedoman penyusunan Peta Proses Bisnis</t>
  </si>
  <si>
    <t>a. Seluruh Prosedur operasional tetap (SOP) telah diterapkan
b. Sebagian besar Prosedur operasional tetap (SOP) telah diterapkan
c. Sebagian kecil Prosedur operasional tetap (SOP) telah diterapkan
d. Seluruh Prosedur operasional tetap (SOP) belum diterapkan</t>
  </si>
  <si>
    <t>a. Implementasi SPBE telah terintegrasi dan mampu mendorong pelaksanaan pelayanan internal unit kerja yang lebih cepat dan efisien 
b. Implementasi SPBE telah mampu mendorong pelaksanaan pelayanan internal unit kerja yang lebih cepat dan efisien, namun belum terintegrasi (parsial)
c. Implementasi SPBE belum mendorong pelaksanaan pelayanan internal unit kerja yang lebih cepat dan efisien</t>
  </si>
  <si>
    <t xml:space="preserve">Transformasi digital pada bidang proses bisnis utama telah mampu memberikan nilai manfaat bagi unit kerja secara optimal </t>
  </si>
  <si>
    <t>a. Kriteria huruf b telah terpenuhi dan penerapan atau penggunaan dari manfaat/dampak dari transformasi digital pada bidang proses bisnis utama bagi unit kerja telah dilakukan validasi dan evaluasi serta ditindaklanjuti secara berkelanjutan.
b. Kriteria huruf c telah terpenuhi dan manfaat/dampak dari transformasi digital pada bidang proses bisnis utama telah diterapkan/digunakan oleh unit kerja sesuai dengan sasaran dan target manfaat/dampak.
c. Kriteria huruf d telah terpenuhi dan manfaat/dampak dari transformasi digital pada bidang proses bisnis utama telah mampu direalisasikan pada unit kerja sesuai dengan sasaran dan target manfaat/dampak.
d. Kriteria huruf e telah terpenuhi dan kapabilitas prakiraan dan pelacakan terhadap sasaran dan target manfaat/dampak dari transformasi digital pada bidang proses bisnis utama.
e. Sasaran dan target manfaat/dampak dari transformasi digital pada bidang proses bisnis utama telah direncanakan, didefinisikan, dan ditetapkan.</t>
  </si>
  <si>
    <t>Transformasi digital pada bidang administrasi pemerintahan telah mampu memberikan nilai manfaat bagi unit kerja secara optimal</t>
  </si>
  <si>
    <t>a. Kriteria huruf b telah terpenuhi dan penerapan atau penggunaan dari manfaat/dampak dari transformasi digital pada bidang administrasi pemerintahan bagi unit kerja telah dilakukan validasi dan evaluasi serta ditindaklanjuti secara berkelanjutan.
b. Kriteria huruf c telah terpenuhi dan manfaat/dampak dari transformasi digital pada bidang administrasi pemerintahan telah diterapkan/digunakan oleh unit kerja sesuai dengan sasaran dan target manfaat/dampak.
c. Kriteria huruf d telah terpenuhi dan manfaat/dampak dari transformasi digital pada bidang administrasi pemerintahan telah mampu direalisasikan pada unit kerja sesuai dengan sasaran dan target manfaat/dampak.
d. Kriteria huruf e telah terpenuhi dan kapabilitas prakiraan dan pelacakan terhadap sasaran dan target manfaat/dampak dari transformasi digital pada bidang administrasi pemerintahan.
e. Sasaran dan target manfaat/dampak dari transformasi digital pada bidang administrasi pemerintahan telah direncanakan, didefinisikan, dan ditetapkan.</t>
  </si>
  <si>
    <t>Transformasi digital pada bidang pelayanan publik telah mampu memberikan nilai manfaat bagi unit kerja secara optimal</t>
  </si>
  <si>
    <t>a. Kriteria huruf b telah terpenuhi dan penerapan atau penggunaan dari manfaat/dampak dari transformasi digital pada bidang pelayanan publik bagi unit kerja telah dilakukan validasi dan evaluasi serta ditindaklanjuti secara berkelanjutan.
b. Kriteria huruf c telah terpenuhi dan manfaat/dampak dari transformasi digital pada bidang pelayanan publik telah diterapkan/digunakan oleh unit kerja sesuai dengan sasaran dan target manfaat/dampak.
c. Kriteria huruf d telah terpenuhi dan manfaat/dampak dari transformasi digital pada bidang pelayanan publik telah mampu direalisasikan pada unit kerja sesuai dengan sasaran dan target manfaat/dampak.
d. Kriteria huruf e telah terpenuhi dan kapabilitas prakiraan dan pelacakan terhadap sasaran dan target manfaat/dampak dari transformasi digital pada bidang pelayanan publik.
e. Sasaran dan target manfaat/dampak dari transformasi digital pada bidang pelayanan publik telah direncanakan, didefinisikan, dan ditetapkan.</t>
  </si>
  <si>
    <t>a. Pimpinan unit kerja menindaklanjuti hasil pemantauan rencana aksi secara berkala
b. Pimpinan unit kerja memantau pencapaian rencana aksi secara berkala, namun tidak menindaklanjuti hasil pemantauan rencana aksi secara berkala
c. Pimpinan unit kerja hanya menyusun rencana aksi pencapaian kinerja secara berkala
d. Pimpinan unit kerja tidak membuat rencana aksi pencapaian kinerja</t>
  </si>
  <si>
    <t>a. Terdapat upaya peningkatan kapasitas seluruh SDM yang menangani akuntabilitas kinerja
b. Terdapat upaya peningkatan kapasitas sebagian besar SDM yang menangani akuntabilitas kinerja
c. Terdapat upaya peningkatan kapasitas sebagian kecil SDM yang menangani akuntabilitas kinerja
d. Belum ada upaya peningkatan kapasitas SDM yang menangani akuntabilitas kinerja</t>
  </si>
  <si>
    <t>Terdapat Peta strategis yang mengacu pada kinerja utama (Kerangka Logis Kinerja) organisasi dan dijadikan dalam penentuan kinerja seluruh pegawai</t>
  </si>
  <si>
    <t>Telah dilakukan penilaian risiko unit kerja</t>
  </si>
  <si>
    <t>Telah mengidentifikasi lingkungan pengendalian</t>
  </si>
  <si>
    <t>a. Unit kerja telah mengidentifikasi seluruh lingkungan pengendalian
b. Unit kerja telah mengidentifikasi sebagian lingkungan pengendalian
c. Unit kerja belum mengidentifikasi lingkungan pengendalian</t>
  </si>
  <si>
    <t xml:space="preserve">a. Unit kerja telah menilai seluruh risiko 
b. Unit kerja telah menilai sebagian besar risiko 
c. Unit kerja telah menilai sebagian kecil risiko 
d. Unit kerja belum melaksanakan penilaian risiko </t>
  </si>
  <si>
    <t>a. Seluruh risiko yang telah diidentifikasi telah diminimalisir melalui kegiatan pengendalian
b. Sebagian besar risiko yang telah diidentifikasi telah diminimalisir melalui kegiatan pengendalian
c. Sebagian kecil risiko yang telah diidentifikasi telah diminimalisir melalui kegiatan pengendalian
d. Risiko belum dikendalikan</t>
  </si>
  <si>
    <t>Ya, apabila terdapat Dokumen penandatanganan pakta integritas</t>
  </si>
  <si>
    <t>Telah dilakukan evaluasi atas pembangunan zona integritas</t>
  </si>
  <si>
    <t>Telah dilakukan pencanangan Pembangunan zona integritas level unit kerja</t>
  </si>
  <si>
    <t>a. Pembangunan zona integritas telah dimonitor dan evaluasi secara berkala
b. Pembangunan zona integritas telah dimonitor dan evaluasi tidak secara berkala
c. Pembangunan zona integritas belum di monitor dan evaluasi</t>
  </si>
  <si>
    <t>Nilai</t>
  </si>
  <si>
    <t xml:space="preserve"> %</t>
  </si>
  <si>
    <t>Catatan/Keterangan/ Penjelasan</t>
  </si>
  <si>
    <t>Skala
(0-4)</t>
  </si>
  <si>
    <t>Diperoleh dari hasil evaluasi kelembagaan sesuai dengan Peraturan Menpan
20 Tahun 2018 tentang Pedoman Evaluasi Kelembagaan Instansi Pemerintah
a. Peringkat Komposit 5 (P-5) Skor 81-100
b. Peringkat Komposit 4 (P-4) Skor 61-80
c. Peringkat Komposit 3 (P-3) Skor 41-600
d. Peringkat Komposit 2 (P-2) Skor 21-40
e. Peringkat Komposit 1 (P-1) Skor 0-20 atau belum dilakukan evaluasi kelembagaan</t>
  </si>
  <si>
    <t>Catatan/Keterangan/Penjelasan</t>
  </si>
  <si>
    <t>Indeks RB</t>
  </si>
  <si>
    <t>TOTAL PENGUNGKIT</t>
  </si>
  <si>
    <t>TOTAL HASIL</t>
  </si>
  <si>
    <t>NILAI EVALUASI REFORMASI BIROKRASI</t>
  </si>
  <si>
    <t>Rata-Rata</t>
  </si>
  <si>
    <t>Total Bobot</t>
  </si>
  <si>
    <r>
      <t xml:space="preserve">Pemberian </t>
    </r>
    <r>
      <rPr>
        <i/>
        <sz val="11"/>
        <color theme="1"/>
        <rFont val="Calibri"/>
        <family val="2"/>
        <scheme val="minor"/>
      </rPr>
      <t>Reward and Punishment</t>
    </r>
  </si>
  <si>
    <t>Koordinator asesor PMPRB melakukan reviu terhadap kertas kerja asesor sebelum menyusun kertas kerja instansi</t>
  </si>
  <si>
    <t>Para asesor mencapai konsensus atas pengisian kertas kerja sebelum menetapkan nilai PMPRB instansi</t>
  </si>
  <si>
    <t>Pimpinan terlibat secara langsung pada saat penyusunan Renstra</t>
  </si>
  <si>
    <t>Pimpinan terlibat secara langsung pada saat penyusunan Penetapan Kinerja</t>
  </si>
  <si>
    <t>Pimpinan memantau pencapaian kinerja secara berkala</t>
  </si>
  <si>
    <t>Terdapat upaya peningkatan kapasitas SDM yang menangani akuntabilitas kinerja</t>
  </si>
  <si>
    <t>Pedoman akuntabilitas kinerja telah disusun</t>
  </si>
  <si>
    <t>Dilakukan pemetaan talenta yang hasilnya digunakan untuk proses penempatan jabatan kritikal dan rencana suksesi jabatan</t>
  </si>
  <si>
    <t>Para asesor mencapai konsensus atas pengisian kertas kerja sebelum menetapkan nilai PMPRB</t>
  </si>
  <si>
    <t>Pimpinan unit kerja terlibat secara langsung pada saat penyusunan Renstra</t>
  </si>
  <si>
    <t>Pimpinan unit kerja terlibat secara langsung pada saat penyusunan Penetapan Kinerja</t>
  </si>
  <si>
    <t>Kebijakan yang diterbitkan memiliki peta keterkaitan dengan kebijakan lainnya</t>
  </si>
  <si>
    <t>terdapat Peta strategis yang mengacu pada kinerja utama (Kerangka Logis Kinerja) organisasi dan dijadikan dalam penentuan kinerja seluruh pegawai</t>
  </si>
  <si>
    <t>AKUNTABILITAS KINERJA DAN KEUANGAN</t>
  </si>
  <si>
    <t>KUALITAS PELAYANAN PUBLIK</t>
  </si>
  <si>
    <t>Opini BPK</t>
  </si>
  <si>
    <t>Nilai SAKIP</t>
  </si>
  <si>
    <t>HASIL</t>
  </si>
  <si>
    <t>PEMERINTAH YANG BERSIH DAN BEBAS KKN</t>
  </si>
  <si>
    <t>KINERJA ORGANISASI</t>
  </si>
  <si>
    <t>REFORM</t>
  </si>
  <si>
    <t>Pimpinan memiliki komitmen terhadap pelaksanaan reformasi birokrasi, dengan adanya target capaian reformasi yang jelas di dokumen perencanaan instansinya</t>
  </si>
  <si>
    <t>Adanya kebijakan pimpinan tentang keterbukaan informasi publik</t>
  </si>
  <si>
    <t>a. Pengumuman penerimaan disebarluaskan melalui berbagai media
b. Pengumuman penerimaan diinformasikan melalui media secara terbatas
c. Pengumuman penerimaan belum disebarluaskan</t>
  </si>
  <si>
    <t>Pimpinan memiliki komitmen terhadap pelaksanaan reformasi birokrasi, dengan adanya target capaian reformasi yang jelas di dokumen perencanaan</t>
  </si>
  <si>
    <t>Rekomendasi</t>
  </si>
  <si>
    <t>Hasil Evaluasi RB</t>
  </si>
  <si>
    <t>a. Memiliki penghargaan internasional yg terkait dengan Reformasi Birokrasi
b. Memiliki penghargaan nasional  yg terkait dengan Reformasi Birokrasi
c. Belum memiliki penghargaan  yg terkait dengan Reformasi Birokrasi</t>
  </si>
  <si>
    <t>- Jumlah seluruh Peta Proses Bisnis sebelum ada Penyederhanaan Organisasi</t>
  </si>
  <si>
    <t>- Jumlah Peta Proses Bisnis setelah disesuaikan dengan Penyederhanaan Organisasi</t>
  </si>
  <si>
    <t>Peta Proses Bisnis yang ideal dalam rangka Penyederhanaan Organisasi</t>
  </si>
  <si>
    <t>- Jumlah Peta Proses Bisnis yang seharusnya ada dalam rangka Penyederhanaan Organisasi</t>
  </si>
  <si>
    <t>Persentase Peta Proses Bisnis yang ideal dalam rangka Penyederhanaan Organisasi diperoleh dari Jumlah Peta Proses Bisnis setelah disesuaikan dengan Penyederhanaan Organisasi dibagi dengan Jumlah Peta Proses Bisnis yang seharusnya ada dalam rangka Penyederhanaan Organisasi</t>
  </si>
  <si>
    <t>- Jumlah seluruh Unit Kerja yang ada</t>
  </si>
  <si>
    <t>Pemetaan Unit Kerja untuk membangun ZI:</t>
  </si>
  <si>
    <t xml:space="preserve">- Jumlah Unit Kerja yang telah Diusulkan	</t>
  </si>
  <si>
    <t>- Jumlah Unit Kerja yang telah Diusulkan</t>
  </si>
  <si>
    <t>Pembangunan Zona Integritas (ZI)</t>
  </si>
  <si>
    <t>A. Banyak unit kerja yang diusulkan dan banyak unit kerja yang mendapat Predikat WBK/WBBM
B. Sedikit unit kerja yang diusulkan, namun banyak unit kerja yang mendapat Predikat WBK/WBBM
C. Banyak unit kerja yang diusulkan, namun sedikit unit kerja yang mendapat Predikat WBK/WBBM
D. Sedikit unit kerja yang diusulkan dan lebih sedikit lagi unit kerja yang mendapat Predikat WBK/WBBM
E. Sedikit unit kerja yang diusulkan dan tidak ada unit kerja yang mendapat Predikat WBK/WBBM
F. Banyak unit kerja yang diusulkan, namun tidak ada unit kerja yang mendapat Predikat WBK/WBBM
G. Zona Integritas baru dibangun dan belum ada unit kerja yang diusulkan
H. Belum ada pembangunan Zona Integritas</t>
  </si>
  <si>
    <t>A/B/C/D/E/F/G/H</t>
  </si>
  <si>
    <t>Catatan</t>
  </si>
  <si>
    <t>a. Aktivitas utama organisasi dikendalikan mulai dari perencanaan, penilaian risiko, pelaksanaan, monitoring, dan pelaporan oleh penanggung jawab aktivitas, pimpininan unit kerja eselon I/kepala OPD dan Menteri/Kepala Daerah telah menghasilkan peningkatan kinerja, mekanise kerja baru yang lebih efektif, efisien, dan terkendali
b. Aktivitas utama organisasi dikendalikan mulai dari perencanaan, penilaian risiko, pelaksanaan, monitoring, dan pelaporan oleh penanggung jawab aktivitas, pimpininan unit kerja eselon I/kepala OPD dan Menteri/Kepala Daerah
c. Aktivitas utama organisasi dikendalikan mulai dari perencanaan, penilaian risiko, pelaksanaan, monitoring, dan pelaporan oleh penanggung jawab aktivitas dan pimpininan unit kerja eselon I/kepala OPD
d. Aktivitas utama organisasi dikendalikan mulai dari perencanaan, penilaian risiko, pelaksanaan, monitoring, dan pelaporan oleh penanggung jawab aktivitas
e. Tidak terdapat pengendalian atas aktivitas utama organisasi</t>
  </si>
  <si>
    <t>Mekanisme Pengendalian Aktivitas Utama (SPIP)</t>
  </si>
  <si>
    <t>Peran APIP</t>
  </si>
  <si>
    <t>- Jumlah Fungsional dan Pelaksana</t>
  </si>
  <si>
    <t>Pemanfaatan Aplikasi Akuntabilitas Kinerja</t>
  </si>
  <si>
    <t>Aplikasi yang terintegrasi telah dimanfaatkan untuk menciptakan efektifitas dan efisiensi anggaran</t>
  </si>
  <si>
    <t>a. Aplikasi yang terintegrasi telah dimanfaatkan sebagai alat monitoring kinerja sehingga menghasilkan efektivitas dan efisiensi penganggaran
b. Aplikais yang terintegrasi telah dimanfaatkan sebagai alat monitoring kinerja namun belum menunjukkan efektivitas dan efisiensi penganggaran
c. Aplikasi belum terintegrasi namun sudah dimanfaatkan untuk monitoring kinerja
d. Aplikasi belum digunakan untuk pemanfaatan monitoring kinerja</t>
  </si>
  <si>
    <r>
      <rPr>
        <b/>
        <i/>
        <sz val="11"/>
        <color theme="1"/>
        <rFont val="Calibri"/>
        <family val="2"/>
        <scheme val="minor"/>
      </rPr>
      <t>Road Map</t>
    </r>
    <r>
      <rPr>
        <b/>
        <sz val="11"/>
        <color theme="1"/>
        <rFont val="Calibri"/>
        <family val="2"/>
        <scheme val="minor"/>
      </rPr>
      <t xml:space="preserve"> Reformasi Birokrasi</t>
    </r>
  </si>
  <si>
    <r>
      <t xml:space="preserve">a. </t>
    </r>
    <r>
      <rPr>
        <i/>
        <sz val="11"/>
        <color theme="1"/>
        <rFont val="Calibri"/>
        <family val="2"/>
        <scheme val="minor"/>
      </rPr>
      <t>Quick win</t>
    </r>
    <r>
      <rPr>
        <sz val="11"/>
        <color theme="1"/>
        <rFont val="Calibri"/>
        <family val="2"/>
        <scheme val="minor"/>
      </rPr>
      <t xml:space="preserve"> ada sesuai dengan ekspektasi dan dapat diselesaikan dalam waktu cepat  
b. </t>
    </r>
    <r>
      <rPr>
        <i/>
        <sz val="11"/>
        <color theme="1"/>
        <rFont val="Calibri"/>
        <family val="2"/>
        <scheme val="minor"/>
      </rPr>
      <t>Quick win</t>
    </r>
    <r>
      <rPr>
        <sz val="11"/>
        <color theme="1"/>
        <rFont val="Calibri"/>
        <family val="2"/>
        <scheme val="minor"/>
      </rPr>
      <t xml:space="preserve"> ada tapi tidak sesuai dengan ekspektasi atau tidak dapat diselesaikan dalam waktu cepat
c. Belum ada </t>
    </r>
    <r>
      <rPr>
        <i/>
        <sz val="11"/>
        <color theme="1"/>
        <rFont val="Calibri"/>
        <family val="2"/>
        <scheme val="minor"/>
      </rPr>
      <t>quick win</t>
    </r>
  </si>
  <si>
    <r>
      <t>Instansi mendorong unit kerja untuk melakukan perubahan (</t>
    </r>
    <r>
      <rPr>
        <i/>
        <sz val="11"/>
        <color theme="1"/>
        <rFont val="Calibri"/>
        <family val="2"/>
        <scheme val="minor"/>
      </rPr>
      <t>reform</t>
    </r>
    <r>
      <rPr>
        <sz val="11"/>
        <color theme="1"/>
        <rFont val="Calibri"/>
        <family val="2"/>
        <scheme val="minor"/>
      </rPr>
      <t>)</t>
    </r>
  </si>
  <si>
    <r>
      <t>Bentuk perubahan (</t>
    </r>
    <r>
      <rPr>
        <i/>
        <sz val="11"/>
        <color theme="1"/>
        <rFont val="Calibri"/>
        <family val="2"/>
        <scheme val="minor"/>
      </rPr>
      <t>reform</t>
    </r>
    <r>
      <rPr>
        <sz val="11"/>
        <color theme="1"/>
        <rFont val="Calibri"/>
        <family val="2"/>
        <scheme val="minor"/>
      </rPr>
      <t>) yang dilakukan unit kerja, misalnya: pembangunan zona integritas, pembuatan inovasi, dsb</t>
    </r>
  </si>
  <si>
    <t>Hasil evaluasi telah ditindaklanjuti dengan penyederhanaan birokrasi</t>
  </si>
  <si>
    <t>a. Telah dilakukan evaluasi yang menganalisis kemungkinan adanya pejabat yang melapor kepada lebih dari seorang atasan di seluruh unit kerja
b. Telah dilakukan evaluasi yang menganalisis kemungkinan adanya pejabat yang melapor kepada lebih dari seorang atasan di sebagian unit kerja
c. Belum  dilakukan evaluasi yang menganalisis kemungkinan adanya pejabat yang melapor kepada lebih dari seorang atasan</t>
  </si>
  <si>
    <t>Telah dilakukan evaluasi yang menganalisis kesesuaian struktur organisasi dengan kinerja yang akan dihasilkan</t>
  </si>
  <si>
    <t>a. Telah dilakukan evaluasi yang menganalisis kesesuaian struktur organisasi dengan kinerja yang akan dihasilkan di seluruh unit kerja
b. Telah dilakukan evaluasi yang menganalisis kesesuaian struktur organisasi dengan kinerja yang akan dihasilkan di sebagian unit kerja
c. Belum dilakukan evaluasi yang menganalisis kesesuaian struktur organisasi dengan kinerja yang akan dihasilkan</t>
  </si>
  <si>
    <t>a. Telah dilakukan evaluasi  atas kesesuaian struktur organisasi dengan mandat di seluruh unit kerja
b. Telah dilakukan evaluasi  atas kesesuaian struktur organisasi dengan mandat di sebagian unit kerja
c. Belum dilakukan evaluasi atas kesesuaian struktur organisasi dengan mandat di unit kerja</t>
  </si>
  <si>
    <r>
      <t>Pendaftaran dapat dilakukan dengan mudah, cepat dan pasti (</t>
    </r>
    <r>
      <rPr>
        <i/>
        <sz val="11"/>
        <color theme="1"/>
        <rFont val="Calibri"/>
        <family val="2"/>
        <scheme val="minor"/>
      </rPr>
      <t>online</t>
    </r>
    <r>
      <rPr>
        <sz val="11"/>
        <color theme="1"/>
        <rFont val="Calibri"/>
        <family val="2"/>
        <scheme val="minor"/>
      </rPr>
      <t>)</t>
    </r>
  </si>
  <si>
    <r>
      <t xml:space="preserve">Ya, apabila pendaftaran dapat dilakukan secara </t>
    </r>
    <r>
      <rPr>
        <i/>
        <sz val="11"/>
        <color theme="1"/>
        <rFont val="Calibri"/>
        <family val="2"/>
        <scheme val="minor"/>
      </rPr>
      <t>online</t>
    </r>
    <r>
      <rPr>
        <sz val="11"/>
        <color theme="1"/>
        <rFont val="Calibri"/>
        <family val="2"/>
        <scheme val="minor"/>
      </rPr>
      <t xml:space="preserve"> dan dapat segera diperoleh informasi mengenai kepastian status pendaftaran.</t>
    </r>
  </si>
  <si>
    <t>a. Aplikasi yang terintegrasi telah dimanfaatkan sebagai alat monitoring kinerja sehingga menghasilkan efektivitas dan efisiensi penganggaran
b. Aplikasi yang terintegrasi telah dimanfaatkan sebagai alat monitoring kinerja namun belum menunjukkan efektivitas dan efisiensi penganggaran
c. Aplikasi belum terintegrasi namun sudah dimanfaatkan untuk monitoring kinerja
d. Aplikasi belum digunakan untuk pemanfaatan monitoring kinerja</t>
  </si>
  <si>
    <t>Pimpinan telah memahami kinerja yang harus dicapai dalam jangka menengah</t>
  </si>
  <si>
    <t>Pimpinan memahami kinerja yang diperjanjikan di setiap tahun</t>
  </si>
  <si>
    <t>a. Terdapat penetapan Standar Pelayanan terhadap seluruh jenis pelayanan, dan sesuai asas serta komponen standar pelayanan publik yang berlaku
b. Terdapat penetapan Standar Pelayanan terhadap sebagian jenis pelayanan, dan sesuai asas serta komponen standar pelayanan publik yang berlaku
c. Terdapat penetapan Standar Pelayanan terhadap seluruh jenis pelayanan, namun tidak sesuai asas serta komponen standar pelayanan publik yang berlaku
d. Terdapat penetapan Standar Pelayanan terhadap sebagian jenis pelayanan, namun tidak sesuai asas serta komponen standar pelayanan publik yang berlaku
e. Standar Pelayanan belum ditetapkan</t>
  </si>
  <si>
    <t>a. Dilakukan reviu dan perbaikan atas standar pelayanan dan dilakukan dengan melibatkan stakeholders (antara lain : tokoh masyarakat,  akademisi, dunia usaha, dan lembaga swadaya masyarakat), serta memanfaatkan masukan hasil SKM dan pengaduan masyarakat
b. Dilakukan reviu dan perbaikan atas standar pelayanan dan dilakukan dengan memanfaatkan masukan hasil SKM dan pengaduan masyarakat, namun tanpa melibatkan stakeholders
c. Dilakukan reviu dan perbaikan atas standar pelayanan, namun  dilakukan tanpa memanfaatkan masukan hasil SKM dan pengaduan masyarakat, serta tanpa melibatkan stakeholders
d. Belum dilakukan reviu dan perbaikan atas standar pelayanan</t>
  </si>
  <si>
    <t>a. Standar pelayanan telah dimaklumatkan pada seluruh jenis pelayanan dan dipublikasikan minimal di website
b. Standar pelayanan telah dimaklumatkan pada sebagian besar jenis pelayanan dan dipublikasikan minimal di website
c. Standar pelayanan telah dimaklumatkan pada sebagian kecil  jenis pelayanan dan belum dipublikasikan
d. Standar pelayanan belum dimaklumatkan pada seluruh jenis pelayanan dan belum dipublikasikan</t>
  </si>
  <si>
    <t>a. Telah dilakukan pelatihan/sosialisasi pelayanan prima, sehingga seluruh petugas/pelaksana layanan memiliki kompetensi sesuai kebutuhan jenis layanan
b. Telah dilakukan pelatihan/sosialisasi pelayanan prima, sehingga sebagian besar petugas/pelaksana layanan memiliki kompetensi sesuai kebutuhan jenis layanan 
c. Telah dilakukan pelatihan/sosialisasi pelayanan prima namun secara terbatas, sehingga hanya sebagian kecil petugas/pelaksana layanan yang memiliki kompetensi sesuai kebutuhan jenis layanan 
d. Belum dilakukan pelatihan/sosialisasi pelayanan prima, dan seluruh petugas/pelaksana layanan belum memiliki kompetensi sesuai kebutuhan jenis layanan</t>
  </si>
  <si>
    <t>a. Apabila seluruh pelayanan sudah dilakukan secara terpadu dan sarana prasarana layanan memenuhi standar sarpras
b. Apabila sebagian pelayanan sudah dilakukan secara terpadu dan sarana prasarana layanan memenuhi standar sarpras
c. Apabila sebagian pelayanan sudah dilakukan secara terpadu, namun sarana prasarana layanan belum memenuhi standar sarpras
d. Apabila pelayanan belum terpadu</t>
  </si>
  <si>
    <t xml:space="preserve">a. Terdapat penetapan Standar Pelayanan terhadap seluruh jenis pelayanan, dan sesuai asas serta komponen standar pelayanan publik yang berlaku
b. Terdapat penetapan Standar Pelayanan terhadap sebagian jenis pelayanan, dan sesuai asas serta komponen standar pelayanan publik yang berlaku
c. Terdapat penetapan Standar Pelayanan terhadap seluruh jenis pelayanan, namun tidak sesuai asas serta komponen standar pelayanan publik yang berlaku
d. Terdapat penetapan Standar Pelayanan terhadap sebagian jenis pelayanan, namun tidak sesuai asas serta komponen standar pelayanan publik yang berlaku
e. Standar Pelayanan belum ditetapkan </t>
  </si>
  <si>
    <t>a. Inovasi pelayanan telah mendapatkan pengakuan secara internasional dan/atau nasional dan telah direplikasi oleh instansi lain
b. Inovasi pelayanan telah mendapatkan pengakuan secara internasional dan/atau nasional tetapi belum direplikasi oleh instansi lain
c. Inovasi pelayanan belum mendapatkan pengakuan secara internasional dan/atau nasional tetapi telah direplikasi oleh instansi lain
d. Belum terdapat inovasi pelayanan</t>
  </si>
  <si>
    <t>a. Survei kepuasan masyarakat terhadap pelayanan dilakukan minimal 4 kali dalam setahun
b. Survei kepuasan masyarakat terhadap pelayanan dilakukan minimal 3 kali dalam setahun
c. Survei kepuasan masyarakat terhadap pelayanan dilakukan minimal 2 kali dalam setahun
d. Survei kepuasan masyarakat terhadap pelayanan dilakukan minimal 1 kali dalam setahun
e. Belum dilakukan survei kepuasan masyarakat terhadap pelayanan</t>
  </si>
  <si>
    <t>a. Terdapat pelayanan yang menggunakan teknologi informasi pada seluruh proses pemberian layanan
b. Terdapat pelayanan yang menggunakan teknologi informasi pada sebagian besar proses pemberian layanan
c. Terdapat pelayanan yang menggunakan teknologi informasi pada sebagian kecil proses pemberian layanan
d. Terdapat pelayanan yang belum menggunakan teknologi informasi pada proses pemberian pelayanan</t>
  </si>
  <si>
    <t>Jumlah Inovasi yang dibuat</t>
  </si>
  <si>
    <t>Jumlah Inovasi yang berpengaruh terhadap perbaikan layanan</t>
  </si>
  <si>
    <t>Jumlah Pengaduan dan konsultasi yang masuk</t>
  </si>
  <si>
    <t>Tim Reformasi Birokrasi telah melaksanakan tugas sesuai rencana kerja</t>
  </si>
  <si>
    <t>Tim Reformasi Birokrasi/Penanggung jawab Reformasi Birokrasi unit kerja telah melaksanakan tugas sesuai rencana kerja</t>
  </si>
  <si>
    <t>Tim Reformasi Birokrasi/Penanggung jawab Reformasi Birokras unit kerja telah melakukan monitoring dan evaluasi rencana kerja, dan hasil evaluasi telah ditindaklanjuti</t>
  </si>
  <si>
    <r>
      <rPr>
        <i/>
        <sz val="11"/>
        <color theme="1"/>
        <rFont val="Calibri"/>
        <family val="2"/>
        <scheme val="minor"/>
      </rPr>
      <t>Road Map</t>
    </r>
    <r>
      <rPr>
        <sz val="11"/>
        <color theme="1"/>
        <rFont val="Calibri"/>
        <family val="2"/>
        <scheme val="minor"/>
      </rPr>
      <t xml:space="preserve"> Reformasi Birokrasi telah disusun dan diformalkan</t>
    </r>
  </si>
  <si>
    <r>
      <rPr>
        <i/>
        <sz val="11"/>
        <color theme="1"/>
        <rFont val="Calibri"/>
        <family val="2"/>
        <scheme val="minor"/>
      </rPr>
      <t>Road Map</t>
    </r>
    <r>
      <rPr>
        <sz val="11"/>
        <color theme="1"/>
        <rFont val="Calibri"/>
        <family val="2"/>
        <scheme val="minor"/>
      </rPr>
      <t xml:space="preserve"> Reformasi Birokrasi telah mencakup 8 area perubahan yang terintegrasi</t>
    </r>
  </si>
  <si>
    <r>
      <rPr>
        <i/>
        <sz val="11"/>
        <color theme="1"/>
        <rFont val="Calibri"/>
        <family val="2"/>
        <scheme val="minor"/>
      </rPr>
      <t xml:space="preserve">Road Map </t>
    </r>
    <r>
      <rPr>
        <sz val="11"/>
        <color theme="1"/>
        <rFont val="Calibri"/>
        <family val="2"/>
        <scheme val="minor"/>
      </rPr>
      <t>Reformasi Birokrasi telah mencakup "</t>
    </r>
    <r>
      <rPr>
        <i/>
        <sz val="11"/>
        <color theme="1"/>
        <rFont val="Calibri"/>
        <family val="2"/>
        <scheme val="minor"/>
      </rPr>
      <t>quick win</t>
    </r>
    <r>
      <rPr>
        <sz val="11"/>
        <color theme="1"/>
        <rFont val="Calibri"/>
        <family val="2"/>
        <scheme val="minor"/>
      </rPr>
      <t>"</t>
    </r>
  </si>
  <si>
    <r>
      <t xml:space="preserve">Penyusunan </t>
    </r>
    <r>
      <rPr>
        <i/>
        <sz val="11"/>
        <color theme="1"/>
        <rFont val="Calibri"/>
        <family val="2"/>
        <scheme val="minor"/>
      </rPr>
      <t>Road Map</t>
    </r>
    <r>
      <rPr>
        <sz val="11"/>
        <color theme="1"/>
        <rFont val="Calibri"/>
        <family val="2"/>
        <scheme val="minor"/>
      </rPr>
      <t xml:space="preserve"> Reformasi Birokrasi telah melibatkan seluruh unit organisasi</t>
    </r>
  </si>
  <si>
    <r>
      <t xml:space="preserve">Telah terdapat sosialisasi/internalisasi </t>
    </r>
    <r>
      <rPr>
        <i/>
        <sz val="11"/>
        <color theme="1"/>
        <rFont val="Calibri"/>
        <family val="2"/>
        <scheme val="minor"/>
      </rPr>
      <t xml:space="preserve">Road Map </t>
    </r>
    <r>
      <rPr>
        <sz val="11"/>
        <color theme="1"/>
        <rFont val="Calibri"/>
        <family val="2"/>
        <scheme val="minor"/>
      </rPr>
      <t>Reformasi Birokrasi kepada anggota organisasi</t>
    </r>
  </si>
  <si>
    <r>
      <rPr>
        <i/>
        <sz val="11"/>
        <color theme="1"/>
        <rFont val="Calibri"/>
        <family val="2"/>
        <scheme val="minor"/>
      </rPr>
      <t>Road Map</t>
    </r>
    <r>
      <rPr>
        <sz val="11"/>
        <color theme="1"/>
        <rFont val="Calibri"/>
        <family val="2"/>
        <scheme val="minor"/>
      </rPr>
      <t xml:space="preserve"> Reformasi Birokrasi telah disusun dan ditetapkan sebagai dokumen formal</t>
    </r>
  </si>
  <si>
    <r>
      <t xml:space="preserve">a. </t>
    </r>
    <r>
      <rPr>
        <i/>
        <sz val="11"/>
        <color theme="1"/>
        <rFont val="Calibri"/>
        <family val="2"/>
        <scheme val="minor"/>
      </rPr>
      <t>Road Map</t>
    </r>
    <r>
      <rPr>
        <sz val="11"/>
        <color theme="1"/>
        <rFont val="Calibri"/>
        <family val="2"/>
        <scheme val="minor"/>
      </rPr>
      <t xml:space="preserve"> Reformasi Birokrasi terdiri atas 8 area perubahan yang terintegrasi 
b. </t>
    </r>
    <r>
      <rPr>
        <i/>
        <sz val="11"/>
        <color theme="1"/>
        <rFont val="Calibri"/>
        <family val="2"/>
        <scheme val="minor"/>
      </rPr>
      <t>Road Map</t>
    </r>
    <r>
      <rPr>
        <sz val="11"/>
        <color theme="1"/>
        <rFont val="Calibri"/>
        <family val="2"/>
        <scheme val="minor"/>
      </rPr>
      <t xml:space="preserve"> Reformasi Birokrasi terdiri atas 8 area perubahan namun belum terintegrasi
c. </t>
    </r>
    <r>
      <rPr>
        <i/>
        <sz val="11"/>
        <color theme="1"/>
        <rFont val="Calibri"/>
        <family val="2"/>
        <scheme val="minor"/>
      </rPr>
      <t>Road Map</t>
    </r>
    <r>
      <rPr>
        <sz val="11"/>
        <color theme="1"/>
        <rFont val="Calibri"/>
        <family val="2"/>
        <scheme val="minor"/>
      </rPr>
      <t xml:space="preserve"> Reformasi Birokrasi Tidak mencakup 8 area perubahan</t>
    </r>
  </si>
  <si>
    <r>
      <t xml:space="preserve">a. Seluruh unit organisasi telah dilibatkan dalam penyusunan </t>
    </r>
    <r>
      <rPr>
        <i/>
        <sz val="11"/>
        <color theme="1"/>
        <rFont val="Calibri"/>
        <family val="2"/>
        <scheme val="minor"/>
      </rPr>
      <t xml:space="preserve">Road Map </t>
    </r>
    <r>
      <rPr>
        <sz val="11"/>
        <color theme="1"/>
        <rFont val="Calibri"/>
        <family val="2"/>
        <scheme val="minor"/>
      </rPr>
      <t xml:space="preserve">Reformasi Birokrasi
b. Sebagian besar unit organisasi telah dilibatkan dalam penyusunan </t>
    </r>
    <r>
      <rPr>
        <i/>
        <sz val="11"/>
        <color theme="1"/>
        <rFont val="Calibri"/>
        <family val="2"/>
        <scheme val="minor"/>
      </rPr>
      <t xml:space="preserve">Road Map </t>
    </r>
    <r>
      <rPr>
        <sz val="11"/>
        <color theme="1"/>
        <rFont val="Calibri"/>
        <family val="2"/>
        <scheme val="minor"/>
      </rPr>
      <t xml:space="preserve">Reformasi Birokrasi
c. Sebagian kecil unit organisasi telah dilibatkan dalam penyusunan </t>
    </r>
    <r>
      <rPr>
        <i/>
        <sz val="11"/>
        <color theme="1"/>
        <rFont val="Calibri"/>
        <family val="2"/>
        <scheme val="minor"/>
      </rPr>
      <t>Road Map</t>
    </r>
    <r>
      <rPr>
        <sz val="11"/>
        <color theme="1"/>
        <rFont val="Calibri"/>
        <family val="2"/>
        <scheme val="minor"/>
      </rPr>
      <t xml:space="preserve"> Reformasi Birokrasi
d. Belum ada organisasi yang  dilibatkan dalam penyusunan </t>
    </r>
    <r>
      <rPr>
        <i/>
        <sz val="11"/>
        <color theme="1"/>
        <rFont val="Calibri"/>
        <family val="2"/>
        <scheme val="minor"/>
      </rPr>
      <t>Road Map</t>
    </r>
    <r>
      <rPr>
        <sz val="11"/>
        <color theme="1"/>
        <rFont val="Calibri"/>
        <family val="2"/>
        <scheme val="minor"/>
      </rPr>
      <t xml:space="preserve"> Reformasi Birokrasi</t>
    </r>
  </si>
  <si>
    <r>
      <t xml:space="preserve">a. Seluruh anggota organisasi telah mendapatkan sosialisasi dan internalisasi </t>
    </r>
    <r>
      <rPr>
        <i/>
        <sz val="11"/>
        <color theme="1"/>
        <rFont val="Calibri"/>
        <family val="2"/>
        <scheme val="minor"/>
      </rPr>
      <t xml:space="preserve">Road Map </t>
    </r>
    <r>
      <rPr>
        <sz val="11"/>
        <color theme="1"/>
        <rFont val="Calibri"/>
        <family val="2"/>
        <scheme val="minor"/>
      </rPr>
      <t xml:space="preserve">Reformasi Birokrasi
b. Sebagian besar anggota organisasi telah mendapatkan sosialisasi dan internalisasi </t>
    </r>
    <r>
      <rPr>
        <i/>
        <sz val="11"/>
        <color theme="1"/>
        <rFont val="Calibri"/>
        <family val="2"/>
        <scheme val="minor"/>
      </rPr>
      <t xml:space="preserve">Road Map </t>
    </r>
    <r>
      <rPr>
        <sz val="11"/>
        <color theme="1"/>
        <rFont val="Calibri"/>
        <family val="2"/>
        <scheme val="minor"/>
      </rPr>
      <t xml:space="preserve">Reformasi Birokrasi
c. Sebagian kecil anggota organisasi telah mendapatkan sosialisasi dan internalisasi </t>
    </r>
    <r>
      <rPr>
        <i/>
        <sz val="11"/>
        <color theme="1"/>
        <rFont val="Calibri"/>
        <family val="2"/>
        <scheme val="minor"/>
      </rPr>
      <t xml:space="preserve">Road Map </t>
    </r>
    <r>
      <rPr>
        <sz val="11"/>
        <color theme="1"/>
        <rFont val="Calibri"/>
        <family val="2"/>
        <scheme val="minor"/>
      </rPr>
      <t xml:space="preserve">Reformasi Birokrasi
d. Belum ada anggota organisasi yang mendapatkan sosialisasi dan internalisasi </t>
    </r>
    <r>
      <rPr>
        <i/>
        <sz val="11"/>
        <color theme="1"/>
        <rFont val="Calibri"/>
        <family val="2"/>
        <scheme val="minor"/>
      </rPr>
      <t xml:space="preserve">Road Map </t>
    </r>
    <r>
      <rPr>
        <sz val="11"/>
        <color theme="1"/>
        <rFont val="Calibri"/>
        <family val="2"/>
        <scheme val="minor"/>
      </rPr>
      <t>Reformasi Birokrasi</t>
    </r>
  </si>
  <si>
    <t>a. Seluruh rencana kerja telah dimonitoring dan di evaluasi, dan hasil evaluasi telah ditindaklanjuti 
b. Sebagian besar rencana kerja telah dimonitoring dan di evaluasi, dan hasil evaluasi telah ditindaklanjuti
c. Sebagian kecil rencana kerja telah dimonitoring dan di evaluasi, dan hasil evaluasi telah ditindaklanjuti
d. Belum ada rencana kerja yang dimonitoring dan di evaluasi</t>
  </si>
  <si>
    <t>a. Seluruh tugas telah dilaksanakan oleh Tim Reformasi Birokrasi sesuai dengan rencana kerja
b. Sebagian besar tugas telah dilaksanakan oleh Tim Reformasi Birokrasi sesuai dengan rencana kerja
c. Sebagian kecil tugas telah dilaksanakan oleh Tim Reformasi Birokrasi sesuai dengan rencana kerja
d. Belum ada tugas yang dilaksanakan oleh Tim Reformasi Birokrasi sesuai dengan rencana kerja</t>
  </si>
  <si>
    <t>a. Seluruh anggota organisasi telah mendapatkan sosialisasi dan internalisasi Rencana Kerja Reformasi Birokrasi
b. Sebagian besar anggota organisasi telah mendapatkan sosialisasi dan internalisasi Rencana Kerja Reformasi Birokrasi
c. Sebagian kecil anggota organisasi telah mendapatkan sosialisasi dan internalisasi Rencana Kerja Reformasi Birokrasi
d. Belum ada anggota organisasi yang mendapatkan sosialisasi dan internalisasi Rencana Kerja Reformasi Birokrasi</t>
  </si>
  <si>
    <t>a. Seluruh rencana kerja telah dimonitoring dan di evaluasi, dan hasil evaluasi telah ditindaklanjuti 
b. Sebagian besar rencana kerja telah dimonitoring dan di evaluasi, dan hasil evaluasi telah ditindaklanjuti
c. Sebagian kecil rencana kerja telah dimonitoring dan di evaluasi, dan hasil evaluasi telah ditindaklanjuti
d. Rencana kerja belum dimonitoring dan di evaluasi</t>
  </si>
  <si>
    <t>a. Seluruh tugas telah dilaksanakan oleh Tim Reformasi Birokrasi/Penanggung jawab Reformasi Birokrasi unit kerja sesuai dengan rencana kerja
b. Sebagian besar tugas telah dilaksanakan oleh Tim Reformasi Birokrasi/Penanggung jawab Reformasi Birokrasi unit kerja sesuai dengan rencana kerja
c. Sebagian kecil tugas telah dilaksanakan oleh Tim Reformasi Birokrasi/Penanggung jawab Reformasi Birokrasi unit kerja sesuai dengan rencana kerja
d. Belum ada tugas yang dilaksanakan oleh Tim Reformasi Birokrasi/Penanggung jawab Reformasi Birokrasi unit kerja sesuai dengan rencana kerja</t>
  </si>
  <si>
    <t>a. Seluruh aktivitas PMPRB telah dikomunikasikan pada masing-masing unit organisasi
b. Sebagian besar aktivitas PMPRB telah dikomunikasikan pada masing-masing unit organisasi
c. Sebagian kecil aktivitas PMPRB telah dikomunikasikan pada masing-masing unit organisasi
d. Aktivitas PMPRB belum dikomunikasikan pada masing-masing unit organisasi</t>
  </si>
  <si>
    <t>a. Seluruh PMPRB telah direncanakan dan diorganisasikan dengan baik
b. Sebagian besar PMPRB telah direncanakan dan diorganisasikan dengan baik
c. Sebagian kecil PMPRB telah direncanakan dan diorganisasikan dengan baik
d. PMPRB belum direncanakan dan diorganisasikan dengan baik</t>
  </si>
  <si>
    <t>a. Seluruh Tim Asessor PMPRB telah mendapatkan pelatihan
b. Sebagian besar Tim Asessor PMPRB telah mendapatkan pelatihan
c. Sebagian kecil Tim Asessor PMPRB telah mendapatkan pelatihan
d. Tim Asessor PMPRB  belum mendapatkan pelatihan</t>
  </si>
  <si>
    <t xml:space="preserve">a. Terdapat penunjukan keikutsertaan pejabat struktural lapis kedua sebagai asesor PMPRB dan yang bersangkutan terlibat sepenuhnya sejak tahap awal hingga akhir proses PMPRB
b. Terdapat penunjukan keikutsertaan pejabat struktural lapis kedua sebagai asesor PMPRB, tetapi partisipasinya tidak meliputi seluruh proses PMPRB
c. Terdapat penetapan pejabat struktural lapis kedua sebagai asesor PMPRB, tetapi fungsi asesor dari unit tersebut dilakukan oleh pegawai lain 
d. Belum ada partisipasi pejabat struktural lapis kedua sebagai asesor </t>
  </si>
  <si>
    <t>a. Koordinator assessor telah melakukan reviu terhadap seluruh kertas kerja sebelum menyusun kertas kerja instansi
b. Koordinator assessor telah melakukan reviu terhadap sebagian kertas kerja sebelum menyusun kertas kerja instansi
c. Koordinator assessor belum melakukan reviu kertas kerja</t>
  </si>
  <si>
    <t>Penanggungjawab RB internal unit kerja telah melakukan pemantauan dan evaluasi pelaksanaan rencana kerja</t>
  </si>
  <si>
    <t>a. Terdapat penunjukan keikutsertaan pejabat struktural lapis kedua sebagai asesor PMPRB dan yang bersangkutan terlibat sepenuhnya sejak tahap awal hingga akhir proses PMPRB
b. Terdapat penunjukan keikutsertaan pejabat struktural lapis kedua sebagai asesor PMPRB, tetapi partisipasinya tidak meliputi seluruh proses PMPRB
c. Terdapat penetapan pejabat struktural lapis kedua sebagai asesor PMPRB, tetapi fungsi asesor dari unit tersebut dilakukan oleh pegawai lain 
d. Belum ada partisipasi pejabat struktural lapis kedua sebagai asesor PMPRB</t>
  </si>
  <si>
    <t>a. Mayoritas koordinator assessor mencapai konsensus dan seluruh kriteria dibahas 
 b. Tidak seluruh koordinator  assessor mencapai konsensus dan/atau tidak seluruh kriteria dibahas
c. Para asesor ebelum menetapkan nilai PMPRB dan/atau tidak ada kriteria yang dibahas</t>
  </si>
  <si>
    <t>a. Mayoritas koordinator assessor mencapai konsensus dan seluruh kriteria dibahas 
 b. Tidak seluruh koordinator  assessor mencapai konsensus dan/atau tidak seluruh kriteria dibahas; 
c. Para asesor belum menetapkan nilai PMPRB instansi dan/atau tidak ada kriteria yang dibahas</t>
  </si>
  <si>
    <t>a. Seluruh rencana kerja telah dimonitoring dan di evaluasi, dan hasil evaluasi telah ditindaklanjuti
b. Sebagian besar rencana kerja telah dimonitoring dan di evaluasi, dan hasil evaluasi telah ditindaklanjuti
c. Sebagian kecil rencana kerja telah dimonitoring dan di evaluasi, dan hasil evaluasi telah ditindaklanjuti
d. Rencana kerja belum dimonitoring dan di evaluasi</t>
  </si>
  <si>
    <t>a. seluruh jajaran pimpinan tertinggi terlibat secara aktif dan berkelanjutan dalam pelaksanaan Reformasi Birokrasi
b. sebagian besar pimpinan tertinggi terlibat secara aktif dan berkelanjutan dalam pelaksanaan Reformasi Birokrasi
c. sebagian kecil pimpinan tertinggi terlibat secara aktif dan berkelanjutan dalam pelaksanaan Reformasi Birokrasi
d. Belum ada dalam jajaran pimpinan tertinggi yang terlibat secara aktif dan berkelanjutan dalam pelaksanaan Reformasi Birokrasi</t>
  </si>
  <si>
    <t>a. Pimpinan unit kerja terlibat secara aktif dan berkelanjutan dalam seluruh pelaksanaan Reformasi Birokrasi
b. Pimpinan unit kerja terlibat secara aktif dan berkelanjutan dalam sebagian besar pelaksanaan Reformasi Birokrasi
c. Pimpinan unit kerja terlibat secara aktif dan berkelanjutan dalam sebagian kecil pelaksanaan Reformasi Birokrasi
d. Pimpinan unit kerja belum terlibat secara aktif dan berkelanjutan dalam pelaksanaan Reformasi Birokrasi</t>
  </si>
  <si>
    <r>
      <t xml:space="preserve">Terdapat upaya untuk menggerakkan organisasi dalam melakukan perubahan melalui pembentukan </t>
    </r>
    <r>
      <rPr>
        <i/>
        <sz val="11"/>
        <color theme="1"/>
        <rFont val="Calibri"/>
        <family val="2"/>
        <scheme val="minor"/>
      </rPr>
      <t>agent of change</t>
    </r>
    <r>
      <rPr>
        <sz val="11"/>
        <color theme="1"/>
        <rFont val="Calibri"/>
        <family val="2"/>
        <scheme val="minor"/>
      </rPr>
      <t xml:space="preserve"> ataupun</t>
    </r>
    <r>
      <rPr>
        <i/>
        <sz val="11"/>
        <color theme="1"/>
        <rFont val="Calibri"/>
        <family val="2"/>
        <scheme val="minor"/>
      </rPr>
      <t xml:space="preserve"> role model</t>
    </r>
  </si>
  <si>
    <r>
      <t xml:space="preserve">Terdapat upaya untuk menggerakkan unit kerja dalam melakukan perubahan melalui pembentukan </t>
    </r>
    <r>
      <rPr>
        <i/>
        <sz val="11"/>
        <color theme="1"/>
        <rFont val="Calibri"/>
        <family val="2"/>
        <scheme val="minor"/>
      </rPr>
      <t xml:space="preserve">agent of change </t>
    </r>
    <r>
      <rPr>
        <sz val="11"/>
        <color theme="1"/>
        <rFont val="Calibri"/>
        <family val="2"/>
        <scheme val="minor"/>
      </rPr>
      <t>ataupun</t>
    </r>
    <r>
      <rPr>
        <i/>
        <sz val="11"/>
        <color theme="1"/>
        <rFont val="Calibri"/>
        <family val="2"/>
        <scheme val="minor"/>
      </rPr>
      <t xml:space="preserve"> role model</t>
    </r>
  </si>
  <si>
    <r>
      <t xml:space="preserve">a. Telah terdapat </t>
    </r>
    <r>
      <rPr>
        <i/>
        <sz val="11"/>
        <color theme="1"/>
        <rFont val="Calibri"/>
        <family val="2"/>
        <scheme val="minor"/>
      </rPr>
      <t xml:space="preserve">Agent of Change </t>
    </r>
    <r>
      <rPr>
        <sz val="11"/>
        <color theme="1"/>
        <rFont val="Calibri"/>
        <family val="2"/>
        <scheme val="minor"/>
      </rPr>
      <t>dan</t>
    </r>
    <r>
      <rPr>
        <i/>
        <sz val="11"/>
        <color theme="1"/>
        <rFont val="Calibri"/>
        <family val="2"/>
        <scheme val="minor"/>
      </rPr>
      <t xml:space="preserve"> role model</t>
    </r>
    <r>
      <rPr>
        <sz val="11"/>
        <color theme="1"/>
        <rFont val="Calibri"/>
        <family val="2"/>
        <scheme val="minor"/>
      </rPr>
      <t xml:space="preserve"> yang dibentuk secara formal dan telah memberikan kontribusi perubahan terhadap unit kerja
b. Telah terdapat</t>
    </r>
    <r>
      <rPr>
        <i/>
        <sz val="11"/>
        <color theme="1"/>
        <rFont val="Calibri"/>
        <family val="2"/>
        <scheme val="minor"/>
      </rPr>
      <t xml:space="preserve"> Agent of Change </t>
    </r>
    <r>
      <rPr>
        <sz val="11"/>
        <color theme="1"/>
        <rFont val="Calibri"/>
        <family val="2"/>
        <scheme val="minor"/>
      </rPr>
      <t>dan</t>
    </r>
    <r>
      <rPr>
        <i/>
        <sz val="11"/>
        <color theme="1"/>
        <rFont val="Calibri"/>
        <family val="2"/>
        <scheme val="minor"/>
      </rPr>
      <t xml:space="preserve"> role model </t>
    </r>
    <r>
      <rPr>
        <sz val="11"/>
        <color theme="1"/>
        <rFont val="Calibri"/>
        <family val="2"/>
        <scheme val="minor"/>
      </rPr>
      <t xml:space="preserve"> yang dibentuk secara formal namun belum memberikan kontribusi perubahan terhadap unit kerja
c. Sudah terdapat upaya pembentukan </t>
    </r>
    <r>
      <rPr>
        <i/>
        <sz val="11"/>
        <color theme="1"/>
        <rFont val="Calibri"/>
        <family val="2"/>
        <scheme val="minor"/>
      </rPr>
      <t xml:space="preserve">Agent of Change </t>
    </r>
    <r>
      <rPr>
        <sz val="11"/>
        <color theme="1"/>
        <rFont val="Calibri"/>
        <family val="2"/>
        <scheme val="minor"/>
      </rPr>
      <t>dan</t>
    </r>
    <r>
      <rPr>
        <i/>
        <sz val="11"/>
        <color theme="1"/>
        <rFont val="Calibri"/>
        <family val="2"/>
        <scheme val="minor"/>
      </rPr>
      <t xml:space="preserve"> role model </t>
    </r>
    <r>
      <rPr>
        <sz val="11"/>
        <color theme="1"/>
        <rFont val="Calibri"/>
        <family val="2"/>
        <scheme val="minor"/>
      </rPr>
      <t xml:space="preserve"> namun secara formal belum dilakukan
d. Belum ada upaya untuk membentuk </t>
    </r>
    <r>
      <rPr>
        <i/>
        <sz val="11"/>
        <color theme="1"/>
        <rFont val="Calibri"/>
        <family val="2"/>
        <scheme val="minor"/>
      </rPr>
      <t xml:space="preserve">Agent of Change </t>
    </r>
    <r>
      <rPr>
        <sz val="11"/>
        <color theme="1"/>
        <rFont val="Calibri"/>
        <family val="2"/>
        <scheme val="minor"/>
      </rPr>
      <t>dan</t>
    </r>
    <r>
      <rPr>
        <i/>
        <sz val="11"/>
        <color theme="1"/>
        <rFont val="Calibri"/>
        <family val="2"/>
        <scheme val="minor"/>
      </rPr>
      <t xml:space="preserve"> role model </t>
    </r>
  </si>
  <si>
    <t>Telah dilakukan revisi peraturan perundang-undangan yang tidak harmonis/tidak sinkron/bersifat menghambat</t>
  </si>
  <si>
    <t>a. Telah dilakukan identifikasi, analisis, dan pemetaan terhadap seluruh peraturan perundang-undangan yang tidak harmonis/sinkron/bersifat menghambat 
b. Telah dilakukan identifikasi, analisis, dan pemetaan terhadap sebagian peraturan perundang-undangan yang tidak harmonis/sinkron/bersifat menghambat
c. Belum dilakukan identifikasi, analisis, dan pemetaan terhadap peraturan perundang-undangan yang tidak harmonis/sinkron/bersifat menghambat</t>
  </si>
  <si>
    <t>a. Revisi atas peraturan perundang-undangan yang tidak harmonis/tidak sinkron/bersifat menghambat telah selesai dilakukan, atau tidak ditemukan adanya peraturan perundangan-undangan yang tidak harmonis
b. Upaya revisi atas peraturan perundang-undangan yang tidak harmonis/tidak sinkron/bersifat menghambat telah dilakukan, namun belum selesai
c. Belum dilakukan upaya revisi atas peraturan perundang-undangan yang tidak harmonis/tidak sinkron/bersifat menghambat</t>
  </si>
  <si>
    <t>a. Telah dilakukan identifikasi, analisis, dan pemetaan terhadap seluruh kebijakan yang tidak harmonis/sinkron/bersifat menghambat 
b. Telah dilakukan identifikasi, analisis, dan pemetaan terhadap sebagian kebijakan yang tidak harmonis/sinkron/bersifat menghambat
c. Belum dilakukan identifikasi, analisis, dan pemetaan terhadap kebijakan yang tidak harmonis/sinkron/bersifat menghambat</t>
  </si>
  <si>
    <t>Telah dilakukan revisi kebijakan yang tidak harmonis/tidak sinkron/bersifat menghambat</t>
  </si>
  <si>
    <t>a. Revisi atas kebijakan yang tidak harmonis/tidak sinkron/bersifat menghambat telah selesai dilakukan, atau tidak ditemukan adanya kebijakan yang tidak harmonis
b. Upaya revisi atas kebijakan yang tidak harmonis/tidak sinkron/bersifat menghambat telah dilakukan, namun belum selesai
c. Belum dilakukan upaya revisi atas kebijakann yang tidak harmonis/tidak sinkron/ bersifat menghambat</t>
  </si>
  <si>
    <r>
      <t>Adanya Sistem pengendalian penyusunan peraturan perundangan yang mensyaratkan adanya Rapat Koordinasi, Naskah Akademis/kajian/</t>
    </r>
    <r>
      <rPr>
        <i/>
        <sz val="11"/>
        <color theme="1"/>
        <rFont val="Calibri"/>
        <family val="2"/>
        <scheme val="minor"/>
      </rPr>
      <t>policy paper</t>
    </r>
    <r>
      <rPr>
        <sz val="11"/>
        <color theme="1"/>
        <rFont val="Calibri"/>
        <family val="2"/>
        <scheme val="minor"/>
      </rPr>
      <t>, dan Paraf Koordinasi</t>
    </r>
  </si>
  <si>
    <t>a. Telah disusun desain organisasi yang seluruh unit organisasinya sesuai dengan rencana strategis
b. Telah disusun desain organisasi yang sebagian unit organisasinya sesuai dengan rencana strategis
c.Desain organisasi belum disusun</t>
  </si>
  <si>
    <t>Telah dirumuskan mekanisme hubungan dan koordinasi antara Jabatan Pimpinan Tinggi (JPT) dengan Kelompok Jabatan Fungsional yang ditetapkan oleh pimpinan instansi.</t>
  </si>
  <si>
    <t>a. Mekanisme hubungan dan koordinasi antara JPT dengan kelompok jabatan fungsional telah dirumuskan dengan jelas pada seluruh unit organisasi yang ditetapkan oleh pimpinan instansi
b. Mekanisme hubungan dan koordinasi antara JPT dengan kelompok jabatan fungsional telah dirumuskan dengan jelas pada sebagian unit organisasi yang ditetapkan oleh pimpinan instansi
c.  Mekanisme hubungan dan koordinasi antara JPT dengan kelompok jabatan fungsional belum dirumuskan</t>
  </si>
  <si>
    <t>a. Telah dilakukan pengalihan jabatan struktural ke jabatan fungsional pada seluruh unit kerja sesuai kriteria unit organisasi yang berpotensi dialihkan
b. Telah dilakukan pengalihan jabatan struktural ke jabatan fungsional pada sebagian unit kerja sesuai kriteria unit organisasi yang berpotensi dialihkan
c. Pengalihan jabatan jabatan struktural ke jabatan fungsional belum dilakukan</t>
  </si>
  <si>
    <t>a. Seluruh unit organisasi telah mempunyai kelompok jabatan fungsional yang sesuai dengan tugas dan fungsi
b. Sebagian unit organisasi telah mempunyai kelompok jabatan fungsional yang sesuai dengan tugas dan fungsi
c. Belum ada kelompok jabatan fungsional yang sesuai dengan tugas dan fungsi</t>
  </si>
  <si>
    <t>Telah dilakukan evaluasi atas kesesuaian struktur organisasi dengan mandat/kewenangan</t>
  </si>
  <si>
    <t>a. Telah dilakukan evaluasi yang menganalisis kemungkinan tumpang tindih fungsi di seluruh unit kerja
b. Telah dilakukan evaluasi yang menganalisis kemungkinan tumpang tindih fungsi di sebagian unit kerja
c. Belum dilakukan evaluasi yang menganalisis kemungkinan tumpang tindih fungsi</t>
  </si>
  <si>
    <t>a. Telah dilakukan evaluasi yang menganalisis kemampuan struktur organisasi untuk adaptif terhadap perubahan lingkungan strategis di seluruh unit kerja
b. Telah dilakukan evaluasi yang menganalisis kemampuan struktur organisasi untuk adaptif terhadap perubahan lingkungan strategis di sebagian unit kerja
c. Belum dilakukan evaluasi yang menganalisis kemampuan struktur organisasi untuk adaptif terhadap perubahan lingkungan strategis</t>
  </si>
  <si>
    <t>a. Telah dilakukan evaluasi kesesuaian seluruh tugas dan fungsi dengan sasaran kinerja
b. Telah dilakukan evaluasi kesesuaian sebagian tugas dan fungsi dengan sasaran kinerja
c. Belum dilakukan evaluasi kesesuaian tugas dan fungsi dengan sasaran kinerja</t>
  </si>
  <si>
    <t>a. Telah dilakukan evaluasi yang menganalisis kemungkinan tumpang tindih seluruh fungsi
b. Telah dilakukan evaluasi yang menganalisis kemungkinan tumpang tindih sebagian fungsi
c. Belum dilakukan evaluasi yang menganalisis kemungkinan tumpang tindih fungsi</t>
  </si>
  <si>
    <t>a. Telah dilakukan evaluasi yang menganalisis kemampuan seluruh struktur organisasi untuk adaptif terhadap perubahan lingkungan strategis
b. Telah dilakukan evaluasi yang menganalisis kemampuan sebagian struktur organisasi untuk adaptif terhadap perubahan lingkungan strategis
c. Belum dilakukan evaluasi yang menganalisis kemampuan struktur organisasi untuk adaptif terhadap perubahan lingkungan strategis</t>
  </si>
  <si>
    <t>a. Seluruh hasil evaluasi telah ditindaklanjuti dengan mengajukan penyederhanaan birokrasi 
b. Sebagian besar hasil evaluasi telah ditindaklanjuti dengan mengajukan penyederhanaan birokrasi 
c. Sebagian kecil hasil evaluasi telah ditindaklanjuti dengan mengajukan penyederhanaan birokrasi 
d. Hasil evaluasi belum  ditindaklanjuti</t>
  </si>
  <si>
    <t>a. Seluruh hasil evaluasi telah ditindaklanjuti dengan mengajukan perubahan organisasi
b. Sebagian besar hasil evaluasi telah ditindaklanjuti dengan mengajukan perubahan organisasi
c. Sebagian kecil hasil evaluasi telah ditindaklanjuti dengan mengajukan perubahan organisasi
d. Hasil evaluasi belum ditindaklanjuti</t>
  </si>
  <si>
    <t>a. Seluruh hasil evaluasi telah ditindaklanjuti dengan mengajukan perubahan organisasi
b. Sebagian besar hasil evaluasi telah ditindaklanjuti dengan mengajukan perubahan organisasi
c. Sebagian kecil hasil evaluasi telah ditindaklanjuti dengan mengajukan perubahan organisasi
d. Hasil evaluasi belum  ditindaklanjuti</t>
  </si>
  <si>
    <t>a. Seluruh hasil evaluasi telah ditindaklanjuti dengan penyederhanaan birokrasi 
b. Sebagian besar hasil evaluasi telah ditindaklanjuti dengan penyederhanaan birokrasi 
c. Sebagian kecil hasil evaluasi telah ditindaklanjuti dengan penyederhanaan birokrasi 
d. Hasil evaluasi belum  ditindaklanjuti</t>
  </si>
  <si>
    <t>Telah disusun peta proses bisnis yang sesuai dengan pedoman penyusunan Peta Proses Bisnis Kementerian/Lembaga/Pemerintah Daerah</t>
  </si>
  <si>
    <t>a. Seluruh peta proses bisnis telah disusun sesuai dengan pedoman penyusunan Peta Proses Bisnis Kementerian/Lembaga/Pemerintah Daerah
b. Sebagian peta proses bisnis telah disusun sesuai dengan pedoman penyusunan Peta Proses Bisnis Kementerian/Lembaga/Pemerintah Daerah
c. Peta proses bisnis belum disusun sesuai dengan pedoman penyusunan Peta Proses Bisnis Kementerian/Lembaga/Pemerintah Daerah</t>
  </si>
  <si>
    <t>a. Seluruh peta proses bisnis telah sesuai dengan tugas dan fungsi
b. Sebagian peta proses bisnis telah sesuai dengan tugas dan fungsi
c. Peta proses bisnis belum sesuai dengan tugas dan fungsi</t>
  </si>
  <si>
    <t>a. Seluruh peta proses bisnis telah sesuai dengan dokumen rencana strategis dan rencana kerja organisasi
b. Sebagian peta proses bisnis telah sesuai dengan sebagian dokumen rencana strategis dan rencana kerja organisasi
c. Peta proses bisnis belum sesuai dengan dokumen rencana strategis dan rencana kerja organisasi</t>
  </si>
  <si>
    <t>a. Setiap jenjang organisasi telah memiliki peta proses bisnis yang selaras dengan kinerja
b. Sebagian besar  jenjang organisasi telah memiliki peta proses bisnis yang selaras dengan kinerja
c. Sebagian kecil jenjang organisasi telah memiliki peta proses bisnis yang selaras dengan kinerja
d. Peta proses bisnis belum selaras dengan kinerja</t>
  </si>
  <si>
    <t>Kementerian/Lembaga/Pemerintah Daerah memiliki Arsitektur SPBE</t>
  </si>
  <si>
    <t>Kementerian/Lembaga/Pemerintah Daerah memiliki Peta Rencana SPBE</t>
  </si>
  <si>
    <t>Tim Koordinasi SPBE Kementerian/Lembaga/Pemerintah Daerah melaksanakan tugas dan program kerjanya</t>
  </si>
  <si>
    <t>Kementerian/Lembaga/Pemerintah Daerah menerapkan Manajemen Layanan SPBE</t>
  </si>
  <si>
    <t>Kementerian/Lembaga/Pemerintah Daerah memiliki Layanan Kepegawaian Berbasis Elektronik</t>
  </si>
  <si>
    <t>Kementerian/Lembaga/Pemerintah Daerah memiliki Layanan Kearsipan Berbasis Elektronik</t>
  </si>
  <si>
    <t>Kementerian/Lembaga/Pemerintah Daerah memiliki Layanan Perencanaan, Penganggaran, dan Kinerja Berbasis Elektronik</t>
  </si>
  <si>
    <t>Kementerian/Lembaga/Pemerintah Daerah memiliki Layanan Publik Berbasis Elektronik</t>
  </si>
  <si>
    <t>a. Kriteria huruf b terpenuhi dan dokumen Arsitektur SPBE Instansi Pusat/Pemerintah Daerah telah dilakukan pemutakhiran sebagai tindak lanjut hasil reviu dan evaluasi
b. Kriteria huruf c terpenuhi dan dokumen Arsitektur SPBE Instansi Pusat/Pemerintah Daerah telah berpedoman pada Arsitektur SPBE Nasional. Selain itu, dokumen Arsitektur SPBE Instansi Pusat/Pemerintah Daerah telah dilakukan reviu dan evaluasi secara periodik
c. Kriteria huruf d telah terpenuhi dan dokumen Arsitektur SPBE telah mencakup seluruh referensi dan domain Arsitektur SPBE Instansi Pusat/Pemerintah Daerah (Proses Bisnis, Data dan Informasi, Infrastruktur SPBE, Aplikasi SPBE, Keamanan SPBE, dan Layanan SPBE)
d. Dokumen Arsitektur SPBE telah tersedia.
(Kondisi: Dokumen Arsitektur SPBE hanya mencakup sebagian dari referensi dan domain Arsitektur SPBE Instansi Pusat/Pemerintah Daerah (Proses Bisnis, Data dan Informasi, Infrastruktur SPBE, Aplikasi SPBE, Keamanan SPBE, dan Layanan SPBE)).
e. Dokumen Arsitektur SPBE belum tersedia/masih dalam bentuk konsep</t>
  </si>
  <si>
    <t>a. Kriteria huruf b telah terpenuhi dan dokumen Peta Rencana SPBE Instansi Pusat/Pemerintah Daerah telah dilakukan pemutakhiran sebagai tindak lanjut hasil reviu dan evaluasi
b. Kriteria huruf c telah terpenuhi dan dokumen Peta Rencana SPBE Instansi Pusat/Pemerintah Daerah telah diterapkan secara konsisten melalui rencana kerja dan anggaran 3 (tiga) tahun terakhir. Selain itu, dokumen Peta Rencana SPBE Instansi Pusat/Pemerintah Daerah telah dilakukan reviu dan evaluasi secara periodik
c. Kriteria huruf d telah terpenuhi dan dokumen Peta Rencana SPBE telah mengatur seluruh muatan Peta Rencana SPBE Instansi Pusat/Pemerintah Daerah secara lengkap (Tata Kelola SPBE, Manajemen SPBE, Layanan SPBE, Infrastruktur SPBE, Aplikasi SPBE, Keamanan SPBE, Audit Teknologi SPBE dan Audit TIK)
d. Dokumen Peta Rencana SPBE telah tersedia
(Kondisi: dokumen Peta Rencana SPBE belum mengatur muatan Peta Rencana SPBE Instansi Pusat/Pemerintah Daerah secara lengkap (Tata Kelola SPBE, Manajemen SPBE, Layanan SPBE, Infrastruktur SPBE, Aplikasi SPBE, Keamanan SPBE, Audit Teknologi SPBE dan Audit TIK))
e. Dokumen Peta Rencana SPBE Instansi Pusat/Pemerintah Daerah belum tersedia/masih dalam bentuk konsep</t>
  </si>
  <si>
    <t>a. Kriteria huruf b telah terpenuhi dan hasil reviu dan evaluasi tugas/program kerja Tim Koordinasi SPBE Instansi Pusat/Pemerintah Daerah telah ditindaklanjuti melalui perbaikan tugas/program kerja Tim Koordinasi SPBE Instansi Pusat/Pemerintah Daerah dan pelaksanaannya
b. Kriteria huruf c telah terpenuhi dan program kerja Tim Koordinasi SPBE Instansi Pusat/Pemerintah Daerah telah dikomunikasikan/dikoordinasikan kepada semua unit kerja/perangkat daerah terkait di Instansi Pusat/Pemerintah Daerah. Selain itu, tugas/program kerja Tim Koordinasi SPBE Instansi Pusat/Pemerintah Daerah telah dilakukan reviu dan evaluasi
c. Kriteria huruf d telah terpenuhi dan tugas/program kerja Tim Koordinasi SPBE Instansi Pusat/Pemerintah Daerah telah dilaksanakan seluruhnya
(Kondisi: program kerja Tim Koordinasi SPBE Instansi Pusat/Pemerintah Daerah belum dikomunikasikan/dikoordinasikan kepada semua unit kerja/perangkat daerah terkait di Instansi Pusat/Pemerintah Daerah)
d. Kriteria huruf e telah terpenuhi dan tugas/program kerja Tim Koordinasi SPBE Instansi Pusat/Pemerintah Daerah telah dilaksanakan sesuai perencanaan.
(Kondisi: tugas/program kerja Tim Koordinasi SPBE Instansi Pusat/Pemerintah Daerah belum dilaksanakan seluruhnya)
e. Tim Koordinasi SPBE Instansi Pusat/Pemerintah Daerah telah terbentuk.
(Kondisi: Tugas/program kerja Tim Koordinasi SPBE Instansi Pusat/Pemerintah Daerah dilaksanakan tanpa perencanaan)</t>
  </si>
  <si>
    <t>a. Kriteria huruf b telah terpenuhi serta hasil reviu dan evaluasi telah ditindaklanjuti melalui perbaikan Manajemen Layanan SPBE
b. Kriteria huruf c telah terpenuhi, Manajemen Layanan SPBE telah diterapkan dengan menggunakan sistem aplikasi manajemen layanan, dan kegiatan Manajemen Layanan SPBE telah dilakukan reviu dan evaluasi
c. Kriteria huruf d telah terpenuhi dan Manajemen Layanan SPBE dilaksanakan pada semua proses Manajemen Layanan SPBE (Pelayanan Pengguna SPBE dan Pengoperasian Layanan SPBE)
d. Kriteria huruf e telah terpenuhi dan Manajemen Layanan SPBE dilaksanakan dengan perencanaan
(Kondisi: Manajemen Layanan SPBE dilaksanakan pada sebagian proses Manajemen Layanan SPBE (Pelayanan Pengguna SPBE dan Pengoperasian Layanan SPBE))
e. Manajemen Layanan SPBE telah dilaksanakan
(Kondisi: Manajemen Layanan SPBE dilaksanakan tanpa perencanaan)</t>
  </si>
  <si>
    <t>a. Kriteria huruf b telah terpenuhi dan Layanan Kepegawaian Berbasis Elektronik telah dilakukan perbaikan berdasarkan hasil reviu dan evaluasi terhadap perubahan lingkungan, peraturan perundang-undangan, teknologi atau kebutuhan Instansi Pusat/Pemerintah Daerah
b. Kriteria huruf c telah terpenuhi dan Layanan Kepegawaian Berbasis Elektronik memberikan layanan kolaborasi dengan layanan elektronik lain, misalnya Layanan Kinerja Berbasis Elektronik, Layanan Keuangan Berbasis Elektronik, Layanan Kepegawaian Berbasis Elektronik Instansi Pusat/Pemerintah Daerah lain, dan/atau layanan SPBE Instansi Pusat/Pemerintah Daerah lain
c. Kriteria huruf d telah terpenuhi dan Layanan Kepegawaian Berbasis Elektronik memberikan layanan transaksi kepada pengguna terkait kepegawaian seperti transaksi basis data, validasi data, mekanisme persetujuan, dan analisis data
d. Kriteria huruf e telah terpenuhi dan Layanan Kepegawaian Berbasis Elektronik memberikan layanan interaksi terkait kepegawaian seperti pencarian informasi, pengunggahan dan pengunduhan dokumen
e. Layanan Kepegawaian Berbasis Elektronik hanya memberikan layanan informasi terkait kepegawaian</t>
  </si>
  <si>
    <t>a. Kriteria huruf b telah terpenuhi dan Layanan Kearsipan Berbasis Elektronik telah dilakukan perbaikan berdasarkan hasil reviu dan evaluasi terhadap perubahan lingkungan, peraturan perundang-undangan, teknologi atau kebutuhan Instansi Pusat/Pemerintah Daerah
b. Kriteria huruf c telah terpenuhi dan Layanan Kearsipan Berbasis Elektronik memberikan layanan kolaborasi dengan layanan elektronik lain, misalnya Layanan Pengadaan Barang dan Jasa Berbasis Elektronik,  Layanan Kepegawaian Berbasis Elektronik, Layanan Kearsipan Berbasis Elektronik Instansi Pusat/Pemerintah Daerah lain, dan/atau layanan SPBE Instansi Pusat/Pemerintah Daerah lain
c. Kriteria huruf d telah terpenuhi dan Layanan Kearsipan Berbasis Elektronik memberikan layanan transaksi kepada pengguna terkait kearsipan seperti transaksi basis data, validasi data, mekanisme persetujuan, dan analisis data
d. Kriteria huruf e telah terpenuhi dan Layanan Kearsipan Berbasis Elektronik memberikan layanan interaksi terkait kearsipan seperti pencarian informasi, pengunggahan dan pengunduhan dokumen
e. Layanan Kearsipan Berbasis Elektronik hanya memberikan layanan informasi terkait kearsipan</t>
  </si>
  <si>
    <t>a. Kriteria huruf b telah terpenuhi dan Layanan Perencanaan, Penganggaran, dan Kinerja Berbasis Elektronik telah dilakukan perbaikan berdasarkan hasil reviu dan evaluasi terhadap perubahan lingkungan, peraturan perundang-undangan, teknologi atau kebutuhan Instansi Pusat/Pemerintah Daerah
b. Kriteria huruf c telah terpenuhi dan Layanan Perencanaan, Penganggaran, dan Kinerja Berbasis Elektronik memberikan layanan kolaborasi dengan layanan elektronik lain, misalnya layanan penganggaran berbasis elektronik, layanan keuangan berbasis elektronik, layanan pengadaan berbasis elektronik, layanan perencanaan, penganggaran, dan kinerja Berbasis Elektronik Instansi Pusat/Pemerintah Daerah lain, dan/atau layanan SPBE Instansi Pusat/Pemerintah Daerah lain
c. Kriteria huruf d telah terpenuhi dan Layanan Perencanaan, Penganggaran, dan Kinerja Berbasis Elektronik memberikan layanan transaksi kepada pengguna terkait perencanaan, penganggaran, dan kinerja kegiatan pemerintah seperti transaksi basis data, validasi data, mekanisme persetujuan, dan analisis data
d. Kriteria huruf e telah terpenuhi dan Layanan Perencanan, Penganggaran, dan Kinerja Berbasis Elektronik memberikan layanan interaksi terkait perencanaan, penganggaran, dan kinerja kegiatan pemerintah seperti pencarian informasi, pengunggahan dokumen perencanaan, dan pengunduhan dokumen perencanaan
e. Layanan Perencanan, Penganggaran, dan Kinerja Berbasis Elektronik hanya memberikan layanan informasi terkait perencanaan, penganggaran, dan kinerja kegiatan pemerintah</t>
  </si>
  <si>
    <t>a. Kriteria huruf b telah terpenuhi dan Layanan Publik Berbasis Elektronik telah dilakukan perbaikan berdasarkan hasil reviu dan evaluasi terhadap perubahan lingkungan, peraturan perundang-undangan, teknologi dan kebutuhan Instansi Pusat/Pemerintah Daerah
b. Kriteria huruf c telah terpenuhi dan Layanan Publik Berbasis Elektronik memberikan layanan kolaborasi dengan layanan elektronik lain, misalnya  Layanan Publik Sektoral Berbasis Elektronik Instansi Pusat/Pemerintah Daerah lain, dan/atau layanan SPBE Instansi Pusat/Pemerintah Daerah lain
c. Kriteria huruf d telah terpenuhi dan Layanan Publik Berbasis Elektronik memberikan layanan transaksi kepada pengguna terkait Publik Sektoral kegiatan pemerintah seperti transaksi basis data, validasi data, mekanisme persetujuan, dan analisis data
d. Kriteria huruf e telah terpenuhi dan Layanan Publik Berbasis Elektronik memberikan layanan interaksi terkait Publik Sektoral kegiatan pemerintah seperti pencarian informasi, pengunggahan dokumen Publik Sektoral, dan pengunduhan dokumen Publik Sektoral
e. Layanan Publik Berbasis Elektronik hanya memberikan layanan informasi terkait Publik Sektoral kegiatan pemerintah</t>
  </si>
  <si>
    <t>Perhitungan formasi jabatan yang menunjang kinerja utama organisasi telah dihitung dan diformalkan</t>
  </si>
  <si>
    <t>Perhitungan kebutuhan pegawai telah dilakukan sesuai kebutuhan organisasi</t>
  </si>
  <si>
    <t>a. Perhitungan formasi jabatan yang menunjang kinerja utama organisasi telah dihitung dan diformalkan pada seluruh unit kerja
b. Perhitungan formasi jabatan yang menunjang kinerja utama organisasi telah dihitung dan diformalkan pada sebagian besar unit kerja
c. Perhitungan formasi jabatan yang menunjang kinerja utama organisasi telah dihitung dan diformalkan pada sebagian kecil unit kerja
d. Belum dilakukan Perhitungan formasi jabatan yang menunjang kinerja utama organisasi</t>
  </si>
  <si>
    <t>a. Perhitungan kebutuhan pegawai telah dilakukan sesuai kebutuhan unit kerja
b. Perhitungan kebutuhan pegawai telah dilakukan namun belum sesuai kebutuhan unit kerja
c. Perhitungan kebutuhan pegawai belum dilakukan</t>
  </si>
  <si>
    <t xml:space="preserve">a. Analisis seluruh  jabatan dan  beban kerja telah dilakukan
b. Analisis sebagian  jabatan dan  beban kerja telah dilakukan
c. Analisis jabatan dan analisis beban kerja belum dilakukan </t>
  </si>
  <si>
    <t>Ya, apabila terdapat kebijakan tentang kompetensi jabatan</t>
  </si>
  <si>
    <r>
      <t xml:space="preserve">Telah dilakukan </t>
    </r>
    <r>
      <rPr>
        <i/>
        <sz val="11"/>
        <color theme="1"/>
        <rFont val="Calibri"/>
        <family val="2"/>
        <scheme val="minor"/>
      </rPr>
      <t>asessment</t>
    </r>
    <r>
      <rPr>
        <sz val="11"/>
        <color theme="1"/>
        <rFont val="Calibri"/>
        <family val="2"/>
        <scheme val="minor"/>
      </rPr>
      <t xml:space="preserve"> pegawai</t>
    </r>
  </si>
  <si>
    <t>a. Seluruh capaian kinerja individu telah dijadikan dasar untuk pemberian tunjangan kinerja
b. Sebagian besar capaian kinerja individu telah dijadikan dasar untuk pemberian tunjangan kinerja
c. Sebagian kecil capaian kinerja individu telah dijadikan dasar untuk pemberian tunjangan kinerja
d. Capaian kinerja individu belum dijadikan dasar untuk pemberian tunjangan kinerja</t>
  </si>
  <si>
    <t xml:space="preserve">a. Penerapan penetapan kinerja individu telah dilakukan terhadap seluruh pegawai
b. Penerapan penetapan kinerja individu telah dilakukan terhadap sebagian besar pegawai
c. Penerapan penetapan kinerja individu telah dilakukan terhadap sebagian kecil pegawai
d. Belum ada penerapan penetapan kinerja individu </t>
  </si>
  <si>
    <t>a. Seluruh penilaian kinerja individu terkait dengan kinerja organisasi
b. Sebagian besar penilaian kinerja individu terkait dengan kinerja organisasi
c. Sebagian kecil penilaian kinerja individu terkait dengan kinerja organisasi 
d. Penilaian kinerja individu belum terkait dengan kinerja organisasi</t>
  </si>
  <si>
    <t>a. Seluruh ukuran kinerja individu sesuai dengan indikator kinerja individu level diatasnya
b. Sebagian besar ukuran kinerja individu sesuai dengan indikator kinerja individu level diatasnya
c. Sebagian kecil ukuran kinerja individu sesuai dengan indikator kinerja individu level diatasnya
d. Ukuran kinerja individu belum ada yang sesuai dengan indikator kinerja individu level diatasnya</t>
  </si>
  <si>
    <t>a. Hasil penilaian kinerja individu telah dijadikan dasar untuk pengembangan karir individu/pemberian penghargaan dan sanksi lainnya terhadap seluruh pegawai
b. Hasil penilaian kinerja individu telah dijadikan dasar untuk pengembangan karir individu/pemberian penghargaan dan sanksi lainnya terhadap sebagian besar pegawai
c. Hasil penilaian kinerja individu telah dijadikan dasar untuk pengembangan karir individu/pemberian penghargaan dan sanksi lainnya terhadap sebagian kecil pegawai 
d. Hasil penilaian kinerja individu belum dijadikan dasar untuk pengembangan karir individu/pemberian penghargaan dan sanksi lainnya terhadap seluruh pegawai</t>
  </si>
  <si>
    <r>
      <t xml:space="preserve">a. Seluruh hasil penilaian kinerja individu telah dijadikan dasar untuk pengembangan karir individu/pemberian </t>
    </r>
    <r>
      <rPr>
        <i/>
        <sz val="11"/>
        <color theme="1"/>
        <rFont val="Calibri"/>
        <family val="2"/>
        <scheme val="minor"/>
      </rPr>
      <t>reward</t>
    </r>
    <r>
      <rPr>
        <sz val="11"/>
        <color theme="1"/>
        <rFont val="Calibri"/>
        <family val="2"/>
        <scheme val="minor"/>
      </rPr>
      <t xml:space="preserve"> </t>
    </r>
    <r>
      <rPr>
        <i/>
        <sz val="11"/>
        <color theme="1"/>
        <rFont val="Calibri"/>
        <family val="2"/>
        <scheme val="minor"/>
      </rPr>
      <t xml:space="preserve">and punishment </t>
    </r>
    <r>
      <rPr>
        <sz val="11"/>
        <color theme="1"/>
        <rFont val="Calibri"/>
        <family val="2"/>
        <scheme val="minor"/>
      </rPr>
      <t xml:space="preserve">lainnya
b. Sebagian besar hasil penilaian kinerja individu telah dijadikan dasar untuk pengembangan karir individu/pemberian </t>
    </r>
    <r>
      <rPr>
        <i/>
        <sz val="11"/>
        <color theme="1"/>
        <rFont val="Calibri"/>
        <family val="2"/>
        <scheme val="minor"/>
      </rPr>
      <t>reward and punishment</t>
    </r>
    <r>
      <rPr>
        <sz val="11"/>
        <color theme="1"/>
        <rFont val="Calibri"/>
        <family val="2"/>
        <scheme val="minor"/>
      </rPr>
      <t xml:space="preserve"> lainnya
c. Sebagian kecil penilaian kinerja individu telah dijadikan dasar untuk pengembangan karir individu/pemberian r</t>
    </r>
    <r>
      <rPr>
        <i/>
        <sz val="11"/>
        <color theme="1"/>
        <rFont val="Calibri"/>
        <family val="2"/>
        <scheme val="minor"/>
      </rPr>
      <t xml:space="preserve">eward and punishment </t>
    </r>
    <r>
      <rPr>
        <sz val="11"/>
        <color theme="1"/>
        <rFont val="Calibri"/>
        <family val="2"/>
        <scheme val="minor"/>
      </rPr>
      <t>lainnya
d. Hasil penilaian kinerja individu belum dijadikan dasar untuk pemberian r</t>
    </r>
    <r>
      <rPr>
        <i/>
        <sz val="11"/>
        <color theme="1"/>
        <rFont val="Calibri"/>
        <family val="2"/>
        <scheme val="minor"/>
      </rPr>
      <t>eward and punishment</t>
    </r>
    <r>
      <rPr>
        <sz val="11"/>
        <color theme="1"/>
        <rFont val="Calibri"/>
        <family val="2"/>
        <scheme val="minor"/>
      </rPr>
      <t xml:space="preserve"> lainnya</t>
    </r>
  </si>
  <si>
    <r>
      <t>Adanya pemberian sanksi dan imbalan (</t>
    </r>
    <r>
      <rPr>
        <i/>
        <sz val="11"/>
        <color theme="1"/>
        <rFont val="Calibri"/>
        <family val="2"/>
        <scheme val="minor"/>
      </rPr>
      <t>reward</t>
    </r>
    <r>
      <rPr>
        <sz val="11"/>
        <color theme="1"/>
        <rFont val="Calibri"/>
        <family val="2"/>
        <scheme val="minor"/>
      </rPr>
      <t>)</t>
    </r>
  </si>
  <si>
    <r>
      <t>a. Adanya pemberian sanksi dan imbalan (</t>
    </r>
    <r>
      <rPr>
        <i/>
        <sz val="11"/>
        <color theme="1"/>
        <rFont val="Calibri"/>
        <family val="2"/>
        <scheme val="minor"/>
      </rPr>
      <t>reward</t>
    </r>
    <r>
      <rPr>
        <sz val="11"/>
        <color theme="1"/>
        <rFont val="Calibri"/>
        <family val="2"/>
        <scheme val="minor"/>
      </rPr>
      <t>) di seluruh unit organisasi
b. Adanya pemberian sanksi dan imbalan (</t>
    </r>
    <r>
      <rPr>
        <i/>
        <sz val="11"/>
        <color theme="1"/>
        <rFont val="Calibri"/>
        <family val="2"/>
        <scheme val="minor"/>
      </rPr>
      <t>reward</t>
    </r>
    <r>
      <rPr>
        <sz val="11"/>
        <color theme="1"/>
        <rFont val="Calibri"/>
        <family val="2"/>
        <scheme val="minor"/>
      </rPr>
      <t>) di sebagian besar unit organisasi
c. Adanya pemberian sanksi dan imbalan (</t>
    </r>
    <r>
      <rPr>
        <i/>
        <sz val="11"/>
        <color theme="1"/>
        <rFont val="Calibri"/>
        <family val="2"/>
        <scheme val="minor"/>
      </rPr>
      <t>reward</t>
    </r>
    <r>
      <rPr>
        <sz val="11"/>
        <color theme="1"/>
        <rFont val="Calibri"/>
        <family val="2"/>
        <scheme val="minor"/>
      </rPr>
      <t>) di sebagian kecil unit organisasi
d. Belum ada pemberian sanksi dan imbalan (</t>
    </r>
    <r>
      <rPr>
        <i/>
        <sz val="11"/>
        <color theme="1"/>
        <rFont val="Calibri"/>
        <family val="2"/>
        <scheme val="minor"/>
      </rPr>
      <t>reward</t>
    </r>
    <r>
      <rPr>
        <sz val="11"/>
        <color theme="1"/>
        <rFont val="Calibri"/>
        <family val="2"/>
        <scheme val="minor"/>
      </rPr>
      <t>) di unit organisasi</t>
    </r>
  </si>
  <si>
    <t>a. Seluruh aturan disiplin/kode etik/kode perilaku instansi telah diimplementasikan
b. Sebagian besar aturan disiplin/kode etik/kode perilaku instansi telah diimplementasikan
c. Sebagian kecil aturan disiplin/kode etik/kode perilaku instansi telah diimplementasikan
d. Aturan disiplin/kode etik/kode perilaku instansi belum diimplementasikan</t>
  </si>
  <si>
    <t>Adanya monitoring dan evaluasi atas pelaksanaan aturan disiplin/kode etik/kode perilaku</t>
  </si>
  <si>
    <t xml:space="preserve">a. Adanya monev atas pelaksanaan aturan disiplin/kode etik/kode perilaku  secara berkala
b. Adanya monev atas pelaksanaan aturan disiplin/kode etik/kode perilaku tidak berkala
c. Belum ada monev atas pelaksanaan aturan disiplin/kode etik/kode perilaku </t>
  </si>
  <si>
    <t>a. Seluruh unit organisasi telah menetapkan peta jabatan
b. Sebagian besar unit organisasi telah menetapkan peta jabatan
c. Sebagian kecil unit organisasi telah menetapkan peta jabatan
d. Unit organisasi belum menetapkan peta jabatan</t>
  </si>
  <si>
    <t>a. Seluruh unit organisasi telah menetapkan kelas jabatan
b. Sebagian besar unit organisasi telah menetapkan kelas jabatan
c. Sebagian kecil unit organisasi telah menetapkan kelas jabatan
d. Unit organisasi belum menetapkan kelas jabatan</t>
  </si>
  <si>
    <t>Pimpinan memantau rencana aksi kinerja secara berkala</t>
  </si>
  <si>
    <t>a. Pimpinan unit kerja terlibat secara langsung pada seluruh penyusunan Renstra
b. Pimpinan unit kerja terlibat secara langsung pada sebagian besar penyusunan Renstra
c. Pimpinan unit kerja terlibat secara langsung pada sebagian kecil penyusunan Renstra
d. Pimpinan unit kerja belum terlibat secara langsung pada saat penyusunan Renstra</t>
  </si>
  <si>
    <t>a. Seluruh pimpinan terlibat secara langsung pada saat penyusunan Penetapan Kinerja
b. Sebagian besar pimpinan terlibat secara langsung pada saat penyusunan Penetapan Kinerja
c. Sebagian kecil pimpinan terlibat secara langsung pada saat penyusunan Penetapan Kinerja
d. Belum ada pimpinan yang  terlibat secara langsung pada saat penyusunan Penetapan Kinerja</t>
  </si>
  <si>
    <t>a. Seluruh pimpinan terlibat secara langsung pada saat penyusunan Renstra
b. Sebagian besar pimpinan terlibat secara langsung pada saat penyusunan Renstra
c. Sebagian kecil pimpinan terlibat secara langsung pada saat penyusunan Renstra
d. Belum ada pimpinan yang terlibat secara langsung pada saat penyusunan Renstra</t>
  </si>
  <si>
    <t>a. Seluruh pimpinan memantau pencapaian kinerja secara berkala
b. Sebagian besar pimpinan memantau pencapaian kinerja secara berkala
c. Sebagian kecil pimpinan memantau pencapaian kinerja secara berkala
d. Belum ada pimpinan yang memantau pencapaian kinerja secara berkala</t>
  </si>
  <si>
    <t>a. Pimpinan unit kerja terlibat secara langsung pada seluruh penyusunan Penetapan Kinerja
b. Pimpinan unit kerja terlibat secara langsung pada sebagian besar penyusunan Penetapan Kinerja
c. Pimpinan unit kerja terlibat secara langsung pada sebagian kecil penyusunan Penetapan Kinerja
d. Pimpinan unit kerja belum terlibat secara langsung pada saat penyusunan Penetapan Kinerja</t>
  </si>
  <si>
    <t>a. Pimpinan unit kerja memantau seluruh pencapaian kinerja secara berkala
b. Pimpinan unit kerja memantau sebagian besar pencapaian kinerja secara berkala
c. Pimpinan unit kerja memantau sebagian kecil pencapaian kinerja secara berkala
d. Pimpinan unit kerja belum memantau pencapaian kinerja secara berkala</t>
  </si>
  <si>
    <t>a. Pimpinan memahami kinerja serta strategi pencapaiannya dalam jangka menengah
b. Pimpinan terlibat secara langsung dalam setiap proses  penyusunan dan atau revisi dokumen perencanaan jangka menengah, namun tidak memahami kinerja serta strategi pencapaiannya dalam jangka menengah
c. Peran pimpinan hanya menandatangani dokumen perencanaan jangka menengah
d. Dokumen perencanaan jangka menengah tidak ada</t>
  </si>
  <si>
    <t>a. Pimpinan memahami kinerja yang harus dicapai setiap tahun
b. Pimpinan terlibat secara langsung dalam setiap proses  penyusunan dan atau revisi dokumen perencanaan kinerja tahunan, namun tidak memahami kinerja yang harus dicapai setiap tahun
c. Peran pimpinan hanya menandatangani dokumen perencanaan kinerja tahunan
d. Dokumen perencanaan kinerja tahunan tidak ada</t>
  </si>
  <si>
    <t>a. Pimpinan menindaklanjuti hasil pemantauan rencana aksi secara berkala
b. Pimpinan memantau pencapaian rencana aksi secara berkala
c. Pimpinan menyusun rencana aksi pencapaian kinerja secara berkala
d. Pimpinan tidak membuat rencana aksi pencapaian kinerja</t>
  </si>
  <si>
    <t>a. Pimpinan unit kerja memahami kinerja serta strategi pencapaiannya dalam jangka menengah
b. Pimpinan unit kerja terlibat secara langsung dalam setiap proses  penyusunan dan atau revisi dokumen perencanaan jangka menengah, namun tidak memahami kinerja serta strategi pencapaiannya dalam jangka menengah
c. Peran pimpinan unit kerja hanya menandatangani dokumen perencanaan jangka menengah
d. Dokumen perencanaan jangka menengah tidak ada</t>
  </si>
  <si>
    <t>a. Pimpinan unit kerja memahami kinerja yang harus dicapai setiap tahun
b. Pimpinan unit kerja terlibat secara langsung dalam setiap proses  penyusunan dan atau revisi dokumen perencanaan kinerja tahunan, namun tidak memahami kinerja yang harus dicapai setiap tahun
c. Peran pimpinan unit kerja hanya menandatangani dokumen perencanaan kinerja tahunan
d. Dokumen perencanaan kinerja tahunan tidak ada</t>
  </si>
  <si>
    <r>
      <t xml:space="preserve">Telah dilakukan </t>
    </r>
    <r>
      <rPr>
        <i/>
        <sz val="11"/>
        <color theme="1"/>
        <rFont val="Calibri"/>
        <family val="2"/>
        <scheme val="minor"/>
      </rPr>
      <t xml:space="preserve">public campaign </t>
    </r>
  </si>
  <si>
    <r>
      <t xml:space="preserve">a. </t>
    </r>
    <r>
      <rPr>
        <i/>
        <sz val="11"/>
        <color theme="1"/>
        <rFont val="Calibri"/>
        <family val="2"/>
        <scheme val="minor"/>
      </rPr>
      <t>Public campaign</t>
    </r>
    <r>
      <rPr>
        <sz val="11"/>
        <color theme="1"/>
        <rFont val="Calibri"/>
        <family val="2"/>
        <scheme val="minor"/>
      </rPr>
      <t xml:space="preserve"> telah dilakukan secara berkala
b. </t>
    </r>
    <r>
      <rPr>
        <i/>
        <sz val="11"/>
        <color theme="1"/>
        <rFont val="Calibri"/>
        <family val="2"/>
        <scheme val="minor"/>
      </rPr>
      <t>Public campaign</t>
    </r>
    <r>
      <rPr>
        <sz val="11"/>
        <color theme="1"/>
        <rFont val="Calibri"/>
        <family val="2"/>
        <scheme val="minor"/>
      </rPr>
      <t xml:space="preserve"> dilakukan tidak secara berkala
c. Belum dilakukan </t>
    </r>
    <r>
      <rPr>
        <i/>
        <sz val="11"/>
        <color theme="1"/>
        <rFont val="Calibri"/>
        <family val="2"/>
        <scheme val="minor"/>
      </rPr>
      <t xml:space="preserve">public campaign </t>
    </r>
  </si>
  <si>
    <t>Ya, apabila UPG melaporkan secara berkala tentang praktek gratifikasi</t>
  </si>
  <si>
    <r>
      <t>a.</t>
    </r>
    <r>
      <rPr>
        <i/>
        <sz val="11"/>
        <color theme="1"/>
        <rFont val="Calibri"/>
        <family val="2"/>
        <scheme val="minor"/>
      </rPr>
      <t xml:space="preserve"> Public campaign</t>
    </r>
    <r>
      <rPr>
        <sz val="11"/>
        <color theme="1"/>
        <rFont val="Calibri"/>
        <family val="2"/>
        <scheme val="minor"/>
      </rPr>
      <t xml:space="preserve"> telah dilakukan secara berkala
b. </t>
    </r>
    <r>
      <rPr>
        <i/>
        <sz val="11"/>
        <color theme="1"/>
        <rFont val="Calibri"/>
        <family val="2"/>
        <scheme val="minor"/>
      </rPr>
      <t>Public campaign</t>
    </r>
    <r>
      <rPr>
        <sz val="11"/>
        <color theme="1"/>
        <rFont val="Calibri"/>
        <family val="2"/>
        <scheme val="minor"/>
      </rPr>
      <t xml:space="preserve"> dilakukan tidak secara berkala
c. Belum dilakukan </t>
    </r>
    <r>
      <rPr>
        <i/>
        <sz val="11"/>
        <color theme="1"/>
        <rFont val="Calibri"/>
        <family val="2"/>
        <scheme val="minor"/>
      </rPr>
      <t xml:space="preserve">public campaign </t>
    </r>
  </si>
  <si>
    <t>a. Seluruh organisasi telah membangun lingkungan pengendalian
b. Sebagian organisasi telah membangun lingkungan pengendalian
c. Belum ada pembangunan lingkungan pengendalian</t>
  </si>
  <si>
    <t xml:space="preserve">a. Seluruh organisasi telah melakukan penilaian risiko 
b. Sebagian besar organisasi telah melakukan penilaian risiko 
c. Sebagian kecil organisasi telah melakukan penilaian risiko 
d. Belum dilakukan penilaian risiko </t>
  </si>
  <si>
    <t>a. Seluruh unit kerja telah melakukan monitoring dan evaluasi secara berkala serta memberikan perbaikan dalam penerapan SPI
b. Seluruh unit kerja telah melakukan monitoring dan evaluasi secara berkala namun belum memberikan perbaikan dalam penerapan SPI
c. Seluruh unit kerja telah melakukan monitoring dan evaluasi belum secara berkala
d. Belum dilakukan monitoring dan evaluasi atas penerapan SPI</t>
  </si>
  <si>
    <t>Sistem Pengendalian Internal (SPI) telah diinformasikan dan dikomunikasikan kepada seluruh pihak terkait</t>
  </si>
  <si>
    <t xml:space="preserve">a. Seluruh organisasi mengimplementasikan penanganan pengaduan masyarakat
b. Sebagian besar organisasi mengimplementasikan penanganan pengaduan masyarakat
c. Sebagian kecil organisasi mengimplementasikan penanganan pengaduan masyrakat
d. Penanganan pengaduan masyarakat belum diimplementasikan </t>
  </si>
  <si>
    <t>a. Seluruh hasil penanganan pengaduan masyarakat telah tditindaklanjuti
b. Sebagian besar hasil penanganan pengaduan masyarakat telah ditindaklanjuti
c. Sebagian kecil hasil penanganan pengaduan masyarakat telah ditindaklanjuti
d. Belum ada tindak lanjut penanganan pengaduan masyarakat</t>
  </si>
  <si>
    <t>a. Seluruh hasil penanganan pengaduan masyarakat telah ditindaklanjuti
b. Sebagian besar Hasil penanganan pengaduan masyarakat telah ditindaklanjuti
c. Sebagian kecil Hasil penanganan pengaduan masyarakat telah ditindaklanjuti
d.Belum ada tindak lanjut penanganan pengaduan masyarakat</t>
  </si>
  <si>
    <r>
      <rPr>
        <i/>
        <sz val="11"/>
        <color theme="1"/>
        <rFont val="Calibri"/>
        <family val="2"/>
        <scheme val="minor"/>
      </rPr>
      <t>Whistle Blowing System</t>
    </r>
    <r>
      <rPr>
        <sz val="11"/>
        <color theme="1"/>
        <rFont val="Calibri"/>
        <family val="2"/>
        <scheme val="minor"/>
      </rPr>
      <t xml:space="preserve"> telah disosialisasikan</t>
    </r>
  </si>
  <si>
    <r>
      <t xml:space="preserve">a. </t>
    </r>
    <r>
      <rPr>
        <i/>
        <sz val="11"/>
        <color theme="1"/>
        <rFont val="Calibri"/>
        <family val="2"/>
        <scheme val="minor"/>
      </rPr>
      <t>Whistle blowing system</t>
    </r>
    <r>
      <rPr>
        <sz val="11"/>
        <color theme="1"/>
        <rFont val="Calibri"/>
        <family val="2"/>
        <scheme val="minor"/>
      </rPr>
      <t xml:space="preserve"> disosialisasikan ke seluruh pegawai
b. </t>
    </r>
    <r>
      <rPr>
        <i/>
        <sz val="11"/>
        <color theme="1"/>
        <rFont val="Calibri"/>
        <family val="2"/>
        <scheme val="minor"/>
      </rPr>
      <t>Whistle blowing system</t>
    </r>
    <r>
      <rPr>
        <sz val="11"/>
        <color theme="1"/>
        <rFont val="Calibri"/>
        <family val="2"/>
        <scheme val="minor"/>
      </rPr>
      <t xml:space="preserve"> disosialisasikan ke sebagian besar pegawai
c. </t>
    </r>
    <r>
      <rPr>
        <i/>
        <sz val="11"/>
        <color theme="1"/>
        <rFont val="Calibri"/>
        <family val="2"/>
        <scheme val="minor"/>
      </rPr>
      <t>Whistle blowing system</t>
    </r>
    <r>
      <rPr>
        <sz val="11"/>
        <color theme="1"/>
        <rFont val="Calibri"/>
        <family val="2"/>
        <scheme val="minor"/>
      </rPr>
      <t xml:space="preserve"> disosialisasikan ke sebagian kecil pegawai 
d. </t>
    </r>
    <r>
      <rPr>
        <i/>
        <sz val="11"/>
        <color theme="1"/>
        <rFont val="Calibri"/>
        <family val="2"/>
        <scheme val="minor"/>
      </rPr>
      <t>Whistle blowing system</t>
    </r>
    <r>
      <rPr>
        <sz val="11"/>
        <color theme="1"/>
        <rFont val="Calibri"/>
        <family val="2"/>
        <scheme val="minor"/>
      </rPr>
      <t xml:space="preserve"> belum disosialisasikan</t>
    </r>
  </si>
  <si>
    <t>Whistle Blowing System</t>
  </si>
  <si>
    <r>
      <t xml:space="preserve">Telah terdapat </t>
    </r>
    <r>
      <rPr>
        <i/>
        <sz val="11"/>
        <color theme="1"/>
        <rFont val="Calibri"/>
        <family val="2"/>
        <scheme val="minor"/>
      </rPr>
      <t>Whistle Blowing System</t>
    </r>
  </si>
  <si>
    <r>
      <t xml:space="preserve">Ya, apabila terdapat kebijakan tentang </t>
    </r>
    <r>
      <rPr>
        <i/>
        <sz val="11"/>
        <color theme="1"/>
        <rFont val="Calibri"/>
        <family val="2"/>
        <scheme val="minor"/>
      </rPr>
      <t>Whistle Blowing System</t>
    </r>
  </si>
  <si>
    <r>
      <t xml:space="preserve">a. </t>
    </r>
    <r>
      <rPr>
        <i/>
        <sz val="11"/>
        <color theme="1"/>
        <rFont val="Calibri"/>
        <family val="2"/>
        <scheme val="minor"/>
      </rPr>
      <t>Whistle blowing system</t>
    </r>
    <r>
      <rPr>
        <sz val="11"/>
        <color theme="1"/>
        <rFont val="Calibri"/>
        <family val="2"/>
        <scheme val="minor"/>
      </rPr>
      <t xml:space="preserve"> disosialisasikan ke seluruh organisasi
b. </t>
    </r>
    <r>
      <rPr>
        <i/>
        <sz val="11"/>
        <color theme="1"/>
        <rFont val="Calibri"/>
        <family val="2"/>
        <scheme val="minor"/>
      </rPr>
      <t>Whistle blowing system</t>
    </r>
    <r>
      <rPr>
        <sz val="11"/>
        <color theme="1"/>
        <rFont val="Calibri"/>
        <family val="2"/>
        <scheme val="minor"/>
      </rPr>
      <t xml:space="preserve"> disosialisasikan ke sebagian besar organisasi
c. </t>
    </r>
    <r>
      <rPr>
        <i/>
        <sz val="11"/>
        <color theme="1"/>
        <rFont val="Calibri"/>
        <family val="2"/>
        <scheme val="minor"/>
      </rPr>
      <t>Whistle blowing system</t>
    </r>
    <r>
      <rPr>
        <sz val="11"/>
        <color theme="1"/>
        <rFont val="Calibri"/>
        <family val="2"/>
        <scheme val="minor"/>
      </rPr>
      <t xml:space="preserve"> disosialisasikan ke sebagian kecil organisasi 
d. </t>
    </r>
    <r>
      <rPr>
        <i/>
        <sz val="11"/>
        <color theme="1"/>
        <rFont val="Calibri"/>
        <family val="2"/>
        <scheme val="minor"/>
      </rPr>
      <t>Whistle blowing system</t>
    </r>
    <r>
      <rPr>
        <sz val="11"/>
        <color theme="1"/>
        <rFont val="Calibri"/>
        <family val="2"/>
        <scheme val="minor"/>
      </rPr>
      <t xml:space="preserve"> belum disosialisasikan</t>
    </r>
  </si>
  <si>
    <r>
      <rPr>
        <i/>
        <sz val="11"/>
        <color theme="1"/>
        <rFont val="Calibri"/>
        <family val="2"/>
        <scheme val="minor"/>
      </rPr>
      <t>Whistle Blowing System</t>
    </r>
    <r>
      <rPr>
        <sz val="11"/>
        <color theme="1"/>
        <rFont val="Calibri"/>
        <family val="2"/>
        <scheme val="minor"/>
      </rPr>
      <t xml:space="preserve"> telah diimplementasikan</t>
    </r>
  </si>
  <si>
    <r>
      <t xml:space="preserve">Ya, apabila kebijakan </t>
    </r>
    <r>
      <rPr>
        <i/>
        <sz val="11"/>
        <color theme="1"/>
        <rFont val="Calibri"/>
        <family val="2"/>
        <scheme val="minor"/>
      </rPr>
      <t>whistle blowing system</t>
    </r>
    <r>
      <rPr>
        <sz val="11"/>
        <color theme="1"/>
        <rFont val="Calibri"/>
        <family val="2"/>
        <scheme val="minor"/>
      </rPr>
      <t xml:space="preserve"> telah diimplementasikan</t>
    </r>
  </si>
  <si>
    <r>
      <t xml:space="preserve">Telah dilakukan evaluasi atas </t>
    </r>
    <r>
      <rPr>
        <i/>
        <sz val="11"/>
        <color theme="1"/>
        <rFont val="Calibri"/>
        <family val="2"/>
        <scheme val="minor"/>
      </rPr>
      <t>Whistle Blowing System</t>
    </r>
  </si>
  <si>
    <r>
      <t xml:space="preserve">a. </t>
    </r>
    <r>
      <rPr>
        <i/>
        <sz val="11"/>
        <color theme="1"/>
        <rFont val="Calibri"/>
        <family val="2"/>
        <scheme val="minor"/>
      </rPr>
      <t>Whistle Blowing System</t>
    </r>
    <r>
      <rPr>
        <sz val="11"/>
        <color theme="1"/>
        <rFont val="Calibri"/>
        <family val="2"/>
        <scheme val="minor"/>
      </rPr>
      <t xml:space="preserve"> dimonitoring dan evaluasi secara berkala
b. </t>
    </r>
    <r>
      <rPr>
        <i/>
        <sz val="11"/>
        <color theme="1"/>
        <rFont val="Calibri"/>
        <family val="2"/>
        <scheme val="minor"/>
      </rPr>
      <t>Whistle Blowing System</t>
    </r>
    <r>
      <rPr>
        <sz val="11"/>
        <color theme="1"/>
        <rFont val="Calibri"/>
        <family val="2"/>
        <scheme val="minor"/>
      </rPr>
      <t xml:space="preserve"> dimonitoring dan evaluasi tidak secara berkala
c. Belum ada monitoring dan evaluasi </t>
    </r>
    <r>
      <rPr>
        <i/>
        <sz val="11"/>
        <color theme="1"/>
        <rFont val="Calibri"/>
        <family val="2"/>
        <scheme val="minor"/>
      </rPr>
      <t xml:space="preserve">Whistle Blowing System </t>
    </r>
  </si>
  <si>
    <r>
      <t xml:space="preserve">Hasil evaluasi atas </t>
    </r>
    <r>
      <rPr>
        <i/>
        <sz val="11"/>
        <color theme="1"/>
        <rFont val="Calibri"/>
        <family val="2"/>
        <scheme val="minor"/>
      </rPr>
      <t>Whistle Blowing System</t>
    </r>
    <r>
      <rPr>
        <sz val="11"/>
        <color theme="1"/>
        <rFont val="Calibri"/>
        <family val="2"/>
        <scheme val="minor"/>
      </rPr>
      <t xml:space="preserve"> telah ditindaklanjuti </t>
    </r>
  </si>
  <si>
    <r>
      <t xml:space="preserve">a. Seluruh Hasil evaluasi atas </t>
    </r>
    <r>
      <rPr>
        <i/>
        <sz val="11"/>
        <color theme="1"/>
        <rFont val="Calibri"/>
        <family val="2"/>
        <scheme val="minor"/>
      </rPr>
      <t>Whistle Blowing System</t>
    </r>
    <r>
      <rPr>
        <sz val="11"/>
        <color theme="1"/>
        <rFont val="Calibri"/>
        <family val="2"/>
        <scheme val="minor"/>
      </rPr>
      <t xml:space="preserve"> telah ditindaklanjuti
b. Sebagian besar Hasil evaluasi atas </t>
    </r>
    <r>
      <rPr>
        <i/>
        <sz val="11"/>
        <color theme="1"/>
        <rFont val="Calibri"/>
        <family val="2"/>
        <scheme val="minor"/>
      </rPr>
      <t>Whistle Blowing System</t>
    </r>
    <r>
      <rPr>
        <sz val="11"/>
        <color theme="1"/>
        <rFont val="Calibri"/>
        <family val="2"/>
        <scheme val="minor"/>
      </rPr>
      <t xml:space="preserve"> telah ditindaklanjuti
c. Sebagian kecil Hasil evaluasi atas </t>
    </r>
    <r>
      <rPr>
        <i/>
        <sz val="11"/>
        <color theme="1"/>
        <rFont val="Calibri"/>
        <family val="2"/>
        <scheme val="minor"/>
      </rPr>
      <t xml:space="preserve">Whistle Blowing System </t>
    </r>
    <r>
      <rPr>
        <sz val="11"/>
        <color theme="1"/>
        <rFont val="Calibri"/>
        <family val="2"/>
        <scheme val="minor"/>
      </rPr>
      <t xml:space="preserve">telah ditindaklanjuti
d. Seluruh Hasil evaluasi atas </t>
    </r>
    <r>
      <rPr>
        <i/>
        <sz val="11"/>
        <color theme="1"/>
        <rFont val="Calibri"/>
        <family val="2"/>
        <scheme val="minor"/>
      </rPr>
      <t xml:space="preserve">Whistle Blowing System </t>
    </r>
    <r>
      <rPr>
        <sz val="11"/>
        <color theme="1"/>
        <rFont val="Calibri"/>
        <family val="2"/>
        <scheme val="minor"/>
      </rPr>
      <t>belum ditindaklanjuti</t>
    </r>
  </si>
  <si>
    <t>a. Penanganan Benturan Kepentingan disosialiasikan ke seluruh unit organisasi 
b. Penanganan Benturan Kepentingan disosialiasikan ke sebagian besar unit organisasi
c. Penanganan Benturan Kepentingan disosialiasikan ke sebagian kecil unit organisasi
d. Penanganan Benturan Kepentingan belum disosialiasikan</t>
  </si>
  <si>
    <t>a. Seluruh hasil evaluasi atas Penanganan Benturan Kepentingan telah ditindaklanjuti
b. Sebagian besar hasil evaluasi atas Penanganan Benturan Kepentingan telah ditindaklanjuti
c. Sebagian kecil hasil evaluasi atas Penanganan Benturan Kepentingan telah ditindaklanjuti
d. Belum ada tindak lanjut  atas Penanganan Benturan Kepentingan</t>
  </si>
  <si>
    <t>a. Penanganan Benturan Kepentingan telah disosialiasikan ke seluruh pegawai
b. Penanganan Benturan Kepentingan telah disosialiasikan ke sebagian besar pegawai
c. Penanganan Benturan Kepentingan telah disosialiasikan ke sebagian kecil pegawai
d. Penanganan Benturan Kepentingan belum disosialiasikan</t>
  </si>
  <si>
    <t>a. Seluruh Hasil evaluasi atas Penanganan Benturan Kepentingan telah ditindaklanjuti
b. Sebagian besar Hasil evaluasi atas Penanganan Benturan Kepentingan telah ditindaklanjuti
c. Sebagian kecil Hasil evaluasi atas Penanganan Benturan Kepentingan telah ditindaklanjuti
d. Belum ada tindak lanjut atas Penanganan Benturan Kepentingan</t>
  </si>
  <si>
    <t>a. Pembangunan zona integritas dilakukan secara intensif
b. Pembangunan zona integritas dilakukan tidak secara intensif
c. Belum ada pembangunan zona integritas</t>
  </si>
  <si>
    <t>a. Monitoring dan evaluasi atas zona integritas dilakukan secara berkala
b. Monitoring dan evaluasi atas zona integritas dilakukan tidak secara berkala
c. Belum ada monitoring dan evaluasi atas zona integritas</t>
  </si>
  <si>
    <t>a. Seluruh rekomendasi yang memerlukan komitmen pimpinan telah ditindaklanjuti dalam 2 tahun terakhir
b. Sebagian besar rekomendasi yang memerlukan komitmen pimpinan telah ditindaklanjuti dalam 2 tahun terakhir 
c. Sebagian kecil rekomendasi yang memerlukan komitmen pimpinan telah ditindaklanjuti dalam 2 tahun terakhir 
d. Seluruh rekomendasi yang memerlukan komitmen pimpinan belum ditindaklanjuti dalam 2 tahun terakhir</t>
  </si>
  <si>
    <r>
      <t xml:space="preserve">APIP berfokus pada </t>
    </r>
    <r>
      <rPr>
        <i/>
        <sz val="11"/>
        <color theme="1"/>
        <rFont val="Calibri"/>
        <family val="2"/>
        <scheme val="minor"/>
      </rPr>
      <t>client</t>
    </r>
    <r>
      <rPr>
        <sz val="11"/>
        <color theme="1"/>
        <rFont val="Calibri"/>
        <family val="2"/>
        <scheme val="minor"/>
      </rPr>
      <t xml:space="preserve"> dan audit berbasis risiko</t>
    </r>
  </si>
  <si>
    <r>
      <t xml:space="preserve">a. Seluruh fungsi pengawasan internal berfokus pada </t>
    </r>
    <r>
      <rPr>
        <i/>
        <sz val="11"/>
        <color theme="1"/>
        <rFont val="Calibri"/>
        <family val="2"/>
        <scheme val="minor"/>
      </rPr>
      <t>client</t>
    </r>
    <r>
      <rPr>
        <sz val="11"/>
        <color theme="1"/>
        <rFont val="Calibri"/>
        <family val="2"/>
        <scheme val="minor"/>
      </rPr>
      <t xml:space="preserve"> dan audit berbasis risiko
b. Sebagian besar fungsi pengawasan internal berfokus pada </t>
    </r>
    <r>
      <rPr>
        <i/>
        <sz val="11"/>
        <color theme="1"/>
        <rFont val="Calibri"/>
        <family val="2"/>
        <scheme val="minor"/>
      </rPr>
      <t>client</t>
    </r>
    <r>
      <rPr>
        <sz val="11"/>
        <color theme="1"/>
        <rFont val="Calibri"/>
        <family val="2"/>
        <scheme val="minor"/>
      </rPr>
      <t xml:space="preserve"> dan audit berbasis risiko
c. Sebagian kecil fungsi pengawasan internal berfokus pada </t>
    </r>
    <r>
      <rPr>
        <i/>
        <sz val="11"/>
        <color theme="1"/>
        <rFont val="Calibri"/>
        <family val="2"/>
        <scheme val="minor"/>
      </rPr>
      <t>client</t>
    </r>
    <r>
      <rPr>
        <sz val="11"/>
        <color theme="1"/>
        <rFont val="Calibri"/>
        <family val="2"/>
        <scheme val="minor"/>
      </rPr>
      <t xml:space="preserve"> dan audit berbasis risiko
d. Seluruh fungsi pengawasan internal belum berfokus pada </t>
    </r>
    <r>
      <rPr>
        <i/>
        <sz val="11"/>
        <color theme="1"/>
        <rFont val="Calibri"/>
        <family val="2"/>
        <scheme val="minor"/>
      </rPr>
      <t>client</t>
    </r>
    <r>
      <rPr>
        <sz val="11"/>
        <color theme="1"/>
        <rFont val="Calibri"/>
        <family val="2"/>
        <scheme val="minor"/>
      </rPr>
      <t xml:space="preserve"> dan audit berbasis risiko</t>
    </r>
  </si>
  <si>
    <t>Telah terdapat inovasi pelayanan</t>
  </si>
  <si>
    <r>
      <t xml:space="preserve">a. Seluruh Informasi tentang pelayanan dapat diakses secara </t>
    </r>
    <r>
      <rPr>
        <i/>
        <sz val="11"/>
        <color theme="1"/>
        <rFont val="Calibri"/>
        <family val="2"/>
        <scheme val="minor"/>
      </rPr>
      <t>online</t>
    </r>
    <r>
      <rPr>
        <sz val="11"/>
        <color theme="1"/>
        <rFont val="Calibri"/>
        <family val="2"/>
        <scheme val="minor"/>
      </rPr>
      <t xml:space="preserve"> (</t>
    </r>
    <r>
      <rPr>
        <i/>
        <sz val="11"/>
        <color theme="1"/>
        <rFont val="Calibri"/>
        <family val="2"/>
        <scheme val="minor"/>
      </rPr>
      <t>website</t>
    </r>
    <r>
      <rPr>
        <sz val="11"/>
        <color theme="1"/>
        <rFont val="Calibri"/>
        <family val="2"/>
        <scheme val="minor"/>
      </rPr>
      <t xml:space="preserve">/media sosial) dan terhubung dengan sistem informasi pelayanan publik nasional
b. Seluruh Informasi tentang pelayanan dapat diakses secara </t>
    </r>
    <r>
      <rPr>
        <i/>
        <sz val="11"/>
        <color theme="1"/>
        <rFont val="Calibri"/>
        <family val="2"/>
        <scheme val="minor"/>
      </rPr>
      <t>online</t>
    </r>
    <r>
      <rPr>
        <sz val="11"/>
        <color theme="1"/>
        <rFont val="Calibri"/>
        <family val="2"/>
        <scheme val="minor"/>
      </rPr>
      <t xml:space="preserve"> (</t>
    </r>
    <r>
      <rPr>
        <i/>
        <sz val="11"/>
        <color theme="1"/>
        <rFont val="Calibri"/>
        <family val="2"/>
        <scheme val="minor"/>
      </rPr>
      <t>website</t>
    </r>
    <r>
      <rPr>
        <sz val="11"/>
        <color theme="1"/>
        <rFont val="Calibri"/>
        <family val="2"/>
        <scheme val="minor"/>
      </rPr>
      <t xml:space="preserve">/media sosial), namun belum terhubung dengan sistem informasi pelayanan publik nasional
c. Seluruh Informasi tentang pelayanan belum </t>
    </r>
    <r>
      <rPr>
        <i/>
        <sz val="11"/>
        <color theme="1"/>
        <rFont val="Calibri"/>
        <family val="2"/>
        <scheme val="minor"/>
      </rPr>
      <t>online</t>
    </r>
    <r>
      <rPr>
        <sz val="11"/>
        <color theme="1"/>
        <rFont val="Calibri"/>
        <family val="2"/>
        <scheme val="minor"/>
      </rPr>
      <t>, hanya dapat diakses di tempat layanan (</t>
    </r>
    <r>
      <rPr>
        <i/>
        <sz val="11"/>
        <color theme="1"/>
        <rFont val="Calibri"/>
        <family val="2"/>
        <scheme val="minor"/>
      </rPr>
      <t>intranet</t>
    </r>
    <r>
      <rPr>
        <sz val="11"/>
        <color theme="1"/>
        <rFont val="Calibri"/>
        <family val="2"/>
        <scheme val="minor"/>
      </rPr>
      <t xml:space="preserve"> dan non elektronik)
d. Informasi tentang pelayanan sulit diakses</t>
    </r>
  </si>
  <si>
    <t>a. Telah terdapat kebijakan pemberian penghargaan dan sanksi yang minimal memenuhi unsur penilaian: disiplin, kinerja, dan hasil penilaian pengguna layanan, dan telah diterapkan ke seluruh petugas/pelaksana layanan
b. Telah terdapat kebijakan pemberian penghargaan dan sanksi yang minimal memenuhi unsur penilaian: disiplin, kinerja, dan hasil penilaian pengguna layanan, namun belum diterapkan ke seluruh petugas/pelaksana layanan
c. Telah terdapat kebijakan pemberian penghargaan dan sanksi, namun belum memenuhi unsur penilaian minimal : disiplin, kinerja, dan hasil penilaian pengguna layanan
d. Belum terdapat kebijakan pemberian penghargaan dan sanksi</t>
  </si>
  <si>
    <t>a. Telah terdapat sistem pemberian kompensasi bila layanan tidak sesuai standar bagi penerima layanan di seluruh jenis layanan
b. Telah terdapat sistem pemberian kompensasi bila layanan tidak sesuai standar bagi penerima layanan di sebagian besar jenis layanan 
c. Telah terdapat sistem pemberian kompensasi bila layanan tidak sesuai standar bagi penerima layanan di sebagian kecil jenis layanan 
d. Belum terdapat sistem pemberian kompensasi bila layanan tidak sesuai standar</t>
  </si>
  <si>
    <t>a. Terdapat media konsultasi dan pengaduan secara offline dan online, tersedia petugas khusus yang menangani, dan terintegrasi dengan SP4N-LAPOR!
b. Terdapat media konsultasi dan pengaduan secara offline dan online, tersedia petugas khusus yang menangani namun belum terintegrasi dengan SP4N-LAPOR!
c. Terdapat media konsultasi dan pengaduan secara offline dan online, namun belum tersedia petugas khusus yang menangani
d. Hanya terdapat media konsultasi dan pengaduan secara offline
e. Tidak terdapat media konsultasi dan pengaduan</t>
  </si>
  <si>
    <t>a. Terdapat unit pengelola khusus untuk konsultasi dan pengaduan, serta SK pengelola SP4N-LAPOR! di level Organisasi
b. Terdapat unit pengelola khusus untuk konsultasi dan pengaduan, serta surat penugasan pengelola SP4N-LAPOR! di level unit kerja
c. Terdapat SK pengelola SP4N-LAPOR! di level instansi dan/atau surat penugasan pengelola SP4N-LAPOR! di level unit kerja, namun unit pengelola khusus untuk konsultasi dan pengaduan belum ada
d. Belum terdapat unit pengelola khusus untuk konsultasi dan pengaduan, serta belum terdapat SK pengelola SP4N-LAPOR! di level instansi dan/atau surat penugasan pengelola SP4N-LAPOR! di level unit kerja</t>
  </si>
  <si>
    <t>a. Telah dilakukan tindak lanjut atas seluruh pengaduan pelayanan  untuk perbaikan kualitas pelayanan
b. Telah dilakukan tindak lanjut atas  sebagian besar pengaduan pelayanan untuk perbaikan kualitas pelayanan
c. Telah dilakukan tindak lanjut atas sebagian kecil pengaduan pelayanan unutk perbaikan kualitas pelayanan 
d. Belum dilakukan tindak lanjut atas pengaduan pelayanan</t>
  </si>
  <si>
    <t>Telah dilakukan evaluasi atas penanganan keluhan/masukan dan konsultasi</t>
  </si>
  <si>
    <t>a. Evaluasi atas penanganan keluhan/masukan dan konsultasi dilakukan secara berkala
b. Evaluasi  atas penanganan keluhan/masukan dan konsultasi dilakukan  tidak berkala
c. Belum dilakukan evaluasi penanganan keluhan/masukan dan konsultasi</t>
  </si>
  <si>
    <r>
      <t xml:space="preserve">a. Terdapat media konsultasi dan pengaduan secara </t>
    </r>
    <r>
      <rPr>
        <i/>
        <sz val="11"/>
        <color theme="1"/>
        <rFont val="Calibri"/>
        <family val="2"/>
        <scheme val="minor"/>
      </rPr>
      <t>offline</t>
    </r>
    <r>
      <rPr>
        <sz val="11"/>
        <color theme="1"/>
        <rFont val="Calibri"/>
        <family val="2"/>
        <scheme val="minor"/>
      </rPr>
      <t xml:space="preserve"> dan </t>
    </r>
    <r>
      <rPr>
        <i/>
        <sz val="11"/>
        <color theme="1"/>
        <rFont val="Calibri"/>
        <family val="2"/>
        <scheme val="minor"/>
      </rPr>
      <t>online</t>
    </r>
    <r>
      <rPr>
        <sz val="11"/>
        <color theme="1"/>
        <rFont val="Calibri"/>
        <family val="2"/>
        <scheme val="minor"/>
      </rPr>
      <t xml:space="preserve">, tersedia petugas khusus yang menangani, dan terintegrasi dengan SP4N-LAPOR!
b. Terdapat media konsultasi dan pengaduan secara </t>
    </r>
    <r>
      <rPr>
        <i/>
        <sz val="11"/>
        <color theme="1"/>
        <rFont val="Calibri"/>
        <family val="2"/>
        <scheme val="minor"/>
      </rPr>
      <t>offline</t>
    </r>
    <r>
      <rPr>
        <sz val="11"/>
        <color theme="1"/>
        <rFont val="Calibri"/>
        <family val="2"/>
        <scheme val="minor"/>
      </rPr>
      <t xml:space="preserve"> dan </t>
    </r>
    <r>
      <rPr>
        <i/>
        <sz val="11"/>
        <color theme="1"/>
        <rFont val="Calibri"/>
        <family val="2"/>
        <scheme val="minor"/>
      </rPr>
      <t>online</t>
    </r>
    <r>
      <rPr>
        <sz val="11"/>
        <color theme="1"/>
        <rFont val="Calibri"/>
        <family val="2"/>
        <scheme val="minor"/>
      </rPr>
      <t xml:space="preserve">, tersedia petugas khusus yang menangani namun belum terintegrasi dengan SP4N-LAPOR!
c. Terdapat media konsultasi dan pengaduan secara </t>
    </r>
    <r>
      <rPr>
        <i/>
        <sz val="11"/>
        <color theme="1"/>
        <rFont val="Calibri"/>
        <family val="2"/>
        <scheme val="minor"/>
      </rPr>
      <t>offline</t>
    </r>
    <r>
      <rPr>
        <sz val="11"/>
        <color theme="1"/>
        <rFont val="Calibri"/>
        <family val="2"/>
        <scheme val="minor"/>
      </rPr>
      <t xml:space="preserve"> dan </t>
    </r>
    <r>
      <rPr>
        <i/>
        <sz val="11"/>
        <color theme="1"/>
        <rFont val="Calibri"/>
        <family val="2"/>
        <scheme val="minor"/>
      </rPr>
      <t>online</t>
    </r>
    <r>
      <rPr>
        <sz val="11"/>
        <color theme="1"/>
        <rFont val="Calibri"/>
        <family val="2"/>
        <scheme val="minor"/>
      </rPr>
      <t xml:space="preserve">, namun belum tersedia petugas khusus yang menangani
d. Hanya terdapat media konsultasi dan pengaduan secara </t>
    </r>
    <r>
      <rPr>
        <i/>
        <sz val="11"/>
        <color theme="1"/>
        <rFont val="Calibri"/>
        <family val="2"/>
        <scheme val="minor"/>
      </rPr>
      <t>offline</t>
    </r>
    <r>
      <rPr>
        <sz val="11"/>
        <color theme="1"/>
        <rFont val="Calibri"/>
        <family val="2"/>
        <scheme val="minor"/>
      </rPr>
      <t xml:space="preserve">
e. Tidak terdapat media konsultasi dan pengaduan</t>
    </r>
  </si>
  <si>
    <r>
      <t xml:space="preserve">a. Hasil survei kepuasan masyarakat dapat diakses secara </t>
    </r>
    <r>
      <rPr>
        <i/>
        <sz val="11"/>
        <color theme="1"/>
        <rFont val="Calibri"/>
        <family val="2"/>
        <scheme val="minor"/>
      </rPr>
      <t>online</t>
    </r>
    <r>
      <rPr>
        <sz val="11"/>
        <color theme="1"/>
        <rFont val="Calibri"/>
        <family val="2"/>
        <scheme val="minor"/>
      </rPr>
      <t xml:space="preserve"> (</t>
    </r>
    <r>
      <rPr>
        <i/>
        <sz val="11"/>
        <color theme="1"/>
        <rFont val="Calibri"/>
        <family val="2"/>
        <scheme val="minor"/>
      </rPr>
      <t>website</t>
    </r>
    <r>
      <rPr>
        <sz val="11"/>
        <color theme="1"/>
        <rFont val="Calibri"/>
        <family val="2"/>
        <scheme val="minor"/>
      </rPr>
      <t xml:space="preserve">, media sosial, dll) dan </t>
    </r>
    <r>
      <rPr>
        <i/>
        <sz val="11"/>
        <color theme="1"/>
        <rFont val="Calibri"/>
        <family val="2"/>
        <scheme val="minor"/>
      </rPr>
      <t>offline</t>
    </r>
    <r>
      <rPr>
        <sz val="11"/>
        <color theme="1"/>
        <rFont val="Calibri"/>
        <family val="2"/>
        <scheme val="minor"/>
      </rPr>
      <t xml:space="preserve">
b. Hasil survei kepuasan masyarakat hanya dapat diakses secara </t>
    </r>
    <r>
      <rPr>
        <i/>
        <sz val="11"/>
        <color theme="1"/>
        <rFont val="Calibri"/>
        <family val="2"/>
        <scheme val="minor"/>
      </rPr>
      <t>offline</t>
    </r>
    <r>
      <rPr>
        <sz val="11"/>
        <color theme="1"/>
        <rFont val="Calibri"/>
        <family val="2"/>
        <scheme val="minor"/>
      </rPr>
      <t xml:space="preserve"> di tempat layanan
c. Hasil survei kepuasan masyarakat tidak dipublikasi</t>
    </r>
  </si>
  <si>
    <r>
      <t xml:space="preserve">Merit </t>
    </r>
    <r>
      <rPr>
        <b/>
        <i/>
        <sz val="11"/>
        <color theme="1"/>
        <rFont val="Calibri"/>
        <family val="2"/>
        <scheme val="minor"/>
      </rPr>
      <t>System</t>
    </r>
  </si>
  <si>
    <r>
      <t xml:space="preserve">Indeks Merit </t>
    </r>
    <r>
      <rPr>
        <i/>
        <sz val="11"/>
        <color theme="1"/>
        <rFont val="Calibri"/>
        <family val="2"/>
        <scheme val="minor"/>
      </rPr>
      <t>System</t>
    </r>
  </si>
  <si>
    <t>PENATAAN SISTEM MANAJEMEN SUMBER DAYA MANUSIA APARATUR</t>
  </si>
  <si>
    <t>a. Seluruh ukuran kinerja individu telah berorientasi hasil (outcome) sesuai pada levelnya
b. Sebagian ukuran kinerja individu telah berorientasi hasil (outcome) sesuai pada levelnya
c. Tidak ada ukuran kinerja individu yang berorientasi hasil (outcome)</t>
  </si>
  <si>
    <r>
      <rPr>
        <b/>
        <i/>
        <sz val="11"/>
        <color theme="1"/>
        <rFont val="Calibri"/>
        <family val="2"/>
        <scheme val="minor"/>
      </rPr>
      <t>Assessment</t>
    </r>
    <r>
      <rPr>
        <b/>
        <sz val="11"/>
        <color theme="1"/>
        <rFont val="Calibri"/>
        <family val="2"/>
        <scheme val="minor"/>
      </rPr>
      <t xml:space="preserve"> Pegawai</t>
    </r>
  </si>
  <si>
    <r>
      <t xml:space="preserve">Hasil </t>
    </r>
    <r>
      <rPr>
        <i/>
        <sz val="11"/>
        <color theme="1"/>
        <rFont val="Calibri"/>
        <family val="2"/>
        <scheme val="minor"/>
      </rPr>
      <t>assessment</t>
    </r>
    <r>
      <rPr>
        <sz val="11"/>
        <color theme="1"/>
        <rFont val="Calibri"/>
        <family val="2"/>
        <scheme val="minor"/>
      </rPr>
      <t xml:space="preserve"> telah dijadikan pertimbangan untuk mutasi dan pengembangan karir pegawai
</t>
    </r>
  </si>
  <si>
    <r>
      <t xml:space="preserve">a. Seluruh hasil </t>
    </r>
    <r>
      <rPr>
        <i/>
        <sz val="11"/>
        <color theme="1"/>
        <rFont val="Calibri"/>
        <family val="2"/>
        <scheme val="minor"/>
      </rPr>
      <t>assessment</t>
    </r>
    <r>
      <rPr>
        <sz val="11"/>
        <color theme="1"/>
        <rFont val="Calibri"/>
        <family val="2"/>
        <scheme val="minor"/>
      </rPr>
      <t xml:space="preserve"> dijadikan dasar mutasi internal dan pengembangan kompetensi pegawai
b. Hasil </t>
    </r>
    <r>
      <rPr>
        <i/>
        <sz val="11"/>
        <color theme="1"/>
        <rFont val="Calibri"/>
        <family val="2"/>
        <scheme val="minor"/>
      </rPr>
      <t>assessment</t>
    </r>
    <r>
      <rPr>
        <sz val="11"/>
        <color theme="1"/>
        <rFont val="Calibri"/>
        <family val="2"/>
        <scheme val="minor"/>
      </rPr>
      <t xml:space="preserve"> belum seluruhnya dijadikan mutasi internal dan pengembangan kompetensi pegawai
c. Hasil </t>
    </r>
    <r>
      <rPr>
        <i/>
        <sz val="11"/>
        <color theme="1"/>
        <rFont val="Calibri"/>
        <family val="2"/>
        <scheme val="minor"/>
      </rPr>
      <t>assessment</t>
    </r>
    <r>
      <rPr>
        <sz val="11"/>
        <color theme="1"/>
        <rFont val="Calibri"/>
        <family val="2"/>
        <scheme val="minor"/>
      </rPr>
      <t xml:space="preserve"> belum dijadikan dasar mutasi internal dan pengembangan kompetensi pegawai</t>
    </r>
  </si>
  <si>
    <r>
      <t xml:space="preserve">Persentase Anggaran yang berhasil </t>
    </r>
    <r>
      <rPr>
        <i/>
        <sz val="11"/>
        <color theme="1"/>
        <rFont val="Calibri"/>
        <family val="2"/>
        <scheme val="minor"/>
      </rPr>
      <t>direfocussing</t>
    </r>
    <r>
      <rPr>
        <sz val="11"/>
        <color theme="1"/>
        <rFont val="Calibri"/>
        <family val="2"/>
        <scheme val="minor"/>
      </rPr>
      <t xml:space="preserve"> untuk mendukung tercapainya kinerja utama organisasi:</t>
    </r>
  </si>
  <si>
    <r>
      <t xml:space="preserve">- Jumlah Anggaran yang berhasil </t>
    </r>
    <r>
      <rPr>
        <i/>
        <sz val="11"/>
        <color theme="1"/>
        <rFont val="Calibri"/>
        <family val="2"/>
        <scheme val="minor"/>
      </rPr>
      <t>direfocussing</t>
    </r>
  </si>
  <si>
    <r>
      <t xml:space="preserve">Hasil Capaian/Monitoring Perjanjian Kinerja telah dijadikan dasar sebagai pemberian </t>
    </r>
    <r>
      <rPr>
        <i/>
        <sz val="11"/>
        <color theme="1"/>
        <rFont val="Calibri"/>
        <family val="2"/>
        <scheme val="minor"/>
      </rPr>
      <t>reward and punishment</t>
    </r>
    <r>
      <rPr>
        <sz val="11"/>
        <color theme="1"/>
        <rFont val="Calibri"/>
        <family val="2"/>
        <scheme val="minor"/>
      </rPr>
      <t xml:space="preserve"> bagi organisasi</t>
    </r>
  </si>
  <si>
    <r>
      <t xml:space="preserve">a. Seluruh capaian kinerja (Perjanjian Kinerja) merupakan unsur dalam pemberian </t>
    </r>
    <r>
      <rPr>
        <i/>
        <sz val="11"/>
        <color theme="1"/>
        <rFont val="Calibri"/>
        <family val="2"/>
        <scheme val="minor"/>
      </rPr>
      <t>reward and punishment</t>
    </r>
    <r>
      <rPr>
        <sz val="11"/>
        <color theme="1"/>
        <rFont val="Calibri"/>
        <family val="2"/>
        <scheme val="minor"/>
      </rPr>
      <t xml:space="preserve">;
b. Sebagian besar Capaian Kinerja (lebih dari 50% Perjanjian kinerja) merupakan unsur dalam pemberian </t>
    </r>
    <r>
      <rPr>
        <i/>
        <sz val="11"/>
        <color theme="1"/>
        <rFont val="Calibri"/>
        <family val="2"/>
        <scheme val="minor"/>
      </rPr>
      <t>reward and punishment</t>
    </r>
    <r>
      <rPr>
        <sz val="11"/>
        <color theme="1"/>
        <rFont val="Calibri"/>
        <family val="2"/>
        <scheme val="minor"/>
      </rPr>
      <t xml:space="preserve">;
c. Sebagian kecil Capaian Kinerja (kurang dari 50% Perjanjian kinerja) merupakan unsur dalam pemberian </t>
    </r>
    <r>
      <rPr>
        <i/>
        <sz val="11"/>
        <color theme="1"/>
        <rFont val="Calibri"/>
        <family val="2"/>
        <scheme val="minor"/>
      </rPr>
      <t>reward and punishment</t>
    </r>
    <r>
      <rPr>
        <sz val="11"/>
        <color theme="1"/>
        <rFont val="Calibri"/>
        <family val="2"/>
        <scheme val="minor"/>
      </rPr>
      <t xml:space="preserve">;
d. Capaian Kinerja (Perjanjian kinerja) belum menjadi unsur dalam pemberian </t>
    </r>
    <r>
      <rPr>
        <i/>
        <sz val="11"/>
        <color theme="1"/>
        <rFont val="Calibri"/>
        <family val="2"/>
        <scheme val="minor"/>
      </rPr>
      <t>reward and punishment.</t>
    </r>
  </si>
  <si>
    <r>
      <t>Hasil Capaian/Monitoring Perjanjian Kinerja telah dijadikan dasar sebagai pemberian</t>
    </r>
    <r>
      <rPr>
        <i/>
        <sz val="11"/>
        <color theme="1"/>
        <rFont val="Calibri"/>
        <family val="2"/>
        <scheme val="minor"/>
      </rPr>
      <t xml:space="preserve"> reward and punishment </t>
    </r>
    <r>
      <rPr>
        <sz val="11"/>
        <color theme="1"/>
        <rFont val="Calibri"/>
        <family val="2"/>
        <scheme val="minor"/>
      </rPr>
      <t>oleh unit kerja</t>
    </r>
  </si>
  <si>
    <r>
      <t xml:space="preserve">a. Seluruh capaian kinerja (Perjanjian Kinerja) merupakan unsur dalam pemberian </t>
    </r>
    <r>
      <rPr>
        <i/>
        <sz val="11"/>
        <color theme="1"/>
        <rFont val="Calibri"/>
        <family val="2"/>
        <scheme val="minor"/>
      </rPr>
      <t>reward and punishment</t>
    </r>
    <r>
      <rPr>
        <sz val="11"/>
        <color theme="1"/>
        <rFont val="Calibri"/>
        <family val="2"/>
        <scheme val="minor"/>
      </rPr>
      <t xml:space="preserve">;
b. Sebagian besar Capaian Kinerja (lebih dari 50% Perjanjian kinerja) merupakan unsur dalam pemberian </t>
    </r>
    <r>
      <rPr>
        <i/>
        <sz val="11"/>
        <color theme="1"/>
        <rFont val="Calibri"/>
        <family val="2"/>
        <scheme val="minor"/>
      </rPr>
      <t>reward and punishment</t>
    </r>
    <r>
      <rPr>
        <sz val="11"/>
        <color theme="1"/>
        <rFont val="Calibri"/>
        <family val="2"/>
        <scheme val="minor"/>
      </rPr>
      <t>;
c. Sebagian kecil Capaian Kinerja (kurang dari 50% Perjanjian kinerja) merupakan unsur dalam pemberian</t>
    </r>
    <r>
      <rPr>
        <i/>
        <sz val="11"/>
        <color theme="1"/>
        <rFont val="Calibri"/>
        <family val="2"/>
        <scheme val="minor"/>
      </rPr>
      <t xml:space="preserve"> reward and punishment</t>
    </r>
    <r>
      <rPr>
        <sz val="11"/>
        <color theme="1"/>
        <rFont val="Calibri"/>
        <family val="2"/>
        <scheme val="minor"/>
      </rPr>
      <t xml:space="preserve">;
d. Capaian Kinerja (Perjanjian kinerja) belum menjadi unsur dalam pemberian </t>
    </r>
    <r>
      <rPr>
        <i/>
        <sz val="11"/>
        <color theme="1"/>
        <rFont val="Calibri"/>
        <family val="2"/>
        <scheme val="minor"/>
      </rPr>
      <t>reward and punishment</t>
    </r>
    <r>
      <rPr>
        <sz val="11"/>
        <color theme="1"/>
        <rFont val="Calibri"/>
        <family val="2"/>
        <scheme val="minor"/>
      </rPr>
      <t>.</t>
    </r>
  </si>
  <si>
    <t>Upaya dan/atau Inovasi Pelayanan Publik</t>
  </si>
  <si>
    <t>Upaya dan/atau inovasi pada perijinan/pelayanan telah dipermudah:
1. Waktu lebih cepat
2. Alur lebih pendek/singkat
3. Terintegrasi dengan aplikasi</t>
  </si>
  <si>
    <t>Jumlah Pengaduan dan konsultasi yang langsung direspon dan tertangani sesuai SOP</t>
  </si>
  <si>
    <t>Diisi dengan nilai hasil Survei Internal Kapasitas Organisasi dan Integritas Jabatan</t>
  </si>
  <si>
    <t>Skala
(0-5)</t>
  </si>
  <si>
    <t>A</t>
  </si>
  <si>
    <t>B</t>
  </si>
  <si>
    <t>Ya</t>
  </si>
  <si>
    <t>C</t>
  </si>
  <si>
    <t>Tidak</t>
  </si>
  <si>
    <t>D</t>
  </si>
  <si>
    <t>E</t>
  </si>
  <si>
    <t>WTP</t>
  </si>
  <si>
    <t>https://drive.google.com/file/d/1SsV9HM7AabpC8EAYJwQQ6bcYZnzSQTQv/view?usp=sharing</t>
  </si>
  <si>
    <t>https://drive.google.com/file/d/1x-g4XHRSXi7CQEpfgIgDGZGoqXq5pFMF/view?usp=sharing</t>
  </si>
  <si>
    <t>https://drive.google.com/file/d/157OdksCNxrGyCCWVadoktoIy0eKqE9Z9/view?usp=sharing</t>
  </si>
  <si>
    <t>https://drive.google.com/file/d/1gZNcNQ4NkylUqptxc4GVcKgxSTYU8mPW/view?usp=sharing</t>
  </si>
  <si>
    <t>https://drive.google.com/file/d/177ZoexTfX_S3PxaFkgD1wYdMdAR57lEc/view?usp=sharing</t>
  </si>
  <si>
    <t>https://drive.google.com/file/d/1Bt0qqqOdTVxy_iS1h3CuFh3fK8ADkrO3/view?usp=sharing</t>
  </si>
  <si>
    <t>https://drive.google.com/file/d/192eDVKO2pZRN5jtOyS6lwYCiMv0kBPHC/view?usp=sharing</t>
  </si>
  <si>
    <t>https://drive.google.com/file/d/1WQqN4KQ9pZsdC-U3HNUDALJd5cQ1TdFY/view?usp=sharing</t>
  </si>
  <si>
    <t>H</t>
  </si>
  <si>
    <t>https://drive.google.com/file/d/1SFy36-kaVxQxkF80rpneXrf66vBjU3Lf/view?usp=sharing</t>
  </si>
  <si>
    <t>https://drive.google.com/file/d/1S83uLlJU2q02UVm3W09aC8-FbuQIdHCh/view?usp=sharing</t>
  </si>
  <si>
    <t>https://drive.google.com/file/d/1gjZkN3xRlwD_ddD45AaKXmMYLcIOPq1b/view?usp=sharing</t>
  </si>
  <si>
    <t>https://drive.google.com/file/d/1jmdpo9MErDlidhfBLqnO_oSGrAwpcF90/view?usp=sharing</t>
  </si>
  <si>
    <t>https://drive.google.com/file/d/1lg7zOKVcEfAhF4PoMlKIYpwAahKbqzSn/view?usp=sharing</t>
  </si>
  <si>
    <t>https://drive.google.com/file/d/1cLBovnb9iSsBh_L74STg1RBKjLvRt50M/view?usp=sharing</t>
  </si>
  <si>
    <t>DPMPTSP</t>
  </si>
  <si>
    <t>DISNAKER</t>
  </si>
  <si>
    <t>SATPOLPP</t>
  </si>
  <si>
    <t>DINKES</t>
  </si>
  <si>
    <t>RSUD</t>
  </si>
  <si>
    <t>DUKCAPIL</t>
  </si>
  <si>
    <t>PERIKANAN</t>
  </si>
  <si>
    <t>TKL.ILIR</t>
  </si>
  <si>
    <t>PERPUSTAKAAN</t>
  </si>
  <si>
    <t>DINSOS</t>
  </si>
  <si>
    <t>BKAD</t>
  </si>
  <si>
    <t>KOPPERINDAG</t>
  </si>
  <si>
    <t>BKPSDM</t>
  </si>
  <si>
    <t>BAPENDA</t>
  </si>
  <si>
    <t>B.ITAM</t>
  </si>
  <si>
    <t>https://drive.google.com/drive/folders/1goyaLtu1aTbrhzd6a48Cb-L9Lm7Y3SAU?usp=sharing</t>
  </si>
  <si>
    <t>https://drive.google.com/drive/folders/1O-9Ic9q25pap1n53hVngBsP1_AMpfTBq?usp=sharing</t>
  </si>
  <si>
    <t>https://drive.google.com/drive/folders/1WZCBho97uuPA3VmI3nDhwGMAS77Su36z?usp=sharing</t>
  </si>
  <si>
    <t>https://drive.google.com/drive/folders/1Mv1gNnuNKU1S6_RJMJyyskAx4OSCjULt?usp=sharing</t>
  </si>
  <si>
    <t>https://drive.google.com/drive/folders/1G7iqAX70wElblj7pBZ3Gw_h_LJEZh5vN?usp=sharing</t>
  </si>
  <si>
    <t>SAKIP KABUPATEN (LHE)</t>
  </si>
  <si>
    <t>https://drive.google.com/drive/folders/18FtTxNfnwaqkxkSy1loRIQC0fRFSjb26?usp=sharing</t>
  </si>
  <si>
    <t>https://drive.google.com/drive/folders/1w1BuJYnngpv9VjQhoeEIbUu_qBYzVAI7?usp=sharing</t>
  </si>
  <si>
    <t>https://drive.google.com/drive/folders/1iBBK5-muwUexfRMDlOaTRChP8qbqb0yl?usp=sharing</t>
  </si>
  <si>
    <t>https://drive.google.com/drive/folders/1FpwZaFUfyY2Drlp41-ef9rADBbJEGXXH?usp=sharing</t>
  </si>
  <si>
    <t>https://drive.google.com/drive/folders/1KdcOdp91c-eAbhV5rRUYT6oQq_C-jpFu?usp=sharing</t>
  </si>
  <si>
    <t>https://drive.google.com/drive/folders/10x9NE9Cmb6fvAyOhlRZpOJWysTdbayd9?usp=sharing</t>
  </si>
  <si>
    <t>https://drive.google.com/drive/folders/1uAQ3NlPjQy6jH_56ynvCFd63ROb_C71w?usp=sharing</t>
  </si>
  <si>
    <t>https://drive.google.com/drive/folders/1wNoAntBVJcWxw6ltEQXrNw3bzy81FR1N?usp=sharing</t>
  </si>
  <si>
    <t>https://drive.google.com/drive/folders/19QD1bK9uVtDawMHho3if6UTn3ZK7c5SI?usp=sharing</t>
  </si>
  <si>
    <t>https://drive.google.com/drive/folders/1u_lX0KTRedpQqMNXKQBOeQw0-oH93sFH?usp=sharing</t>
  </si>
  <si>
    <t>https://drive.google.com/drive/folders/1WxyBtA1BRgFg2n2y_DA7w2XDCDbsIker?usp=sharing</t>
  </si>
  <si>
    <t>https://drive.google.com/drive/folders/17JoBu0mIz62Ox2fcu8GUFK2cKOGM6oci?usp=sharing</t>
  </si>
  <si>
    <t>https://drive.google.com/drive/folders/1A-CDpTkeh4zuuDuusCbd-RHrAzbVbXY6?usp=sharing</t>
  </si>
  <si>
    <t>https://drive.google.com/drive/folders/1DEEHwVWxY1dOMYZRBgcbGZcHyn7vveGS?usp=sharing</t>
  </si>
  <si>
    <t>https://drive.google.com/drive/folders/1JRXL4EiqohiH9EffnXC8bbcPKYqv7COW?usp=sharing</t>
  </si>
  <si>
    <t>https://drive.google.com/drive/folders/1FXxIU17S86lLzobqdbWI9uHKKhrH5nj6?usp=sharing</t>
  </si>
  <si>
    <t>https://drive.google.com/drive/folders/1LolUQ7BGxdLSVtp06oByirQ5qR2grgz5?usp=sharing</t>
  </si>
  <si>
    <t>https://drive.google.com/drive/folders/1FqBTggsjVgf3vBeAoJMzEm6FODZa3ZMj?usp=sharing</t>
  </si>
  <si>
    <t>https://drive.google.com/drive/folders/1I_xQKOvp1YSIQgExzey2kvN0BMxE4i-G?usp=sharing</t>
  </si>
  <si>
    <t>https://drive.google.com/drive/folders/1iy79LS11YZBroF2DmWuDjqCMuKHQj9cV?usp=sharing</t>
  </si>
  <si>
    <t>https://drive.google.com/drive/folders/1-xA0fmLsOneC2Vwfo51eSnDODIveYTcM?usp=sharing</t>
  </si>
  <si>
    <t>https://drive.google.com/drive/folders/1PgIjS0CN5lwdm_6fBJdvV7M05UnQalmt?usp=sharing</t>
  </si>
  <si>
    <t>https://drive.google.com/drive/folders/1M7dQN91rhBVG29H7jKtAxNNsT86pg1ST?usp=sharing</t>
  </si>
  <si>
    <t>https://drive.google.com/drive/folders/1jWxwKJJSCQvAh2TbK1C3G6SkFlQjpIOT?usp=sharing</t>
  </si>
  <si>
    <t>https://drive.google.com/drive/folders/1H_U1ta3gUYl9wbojx0-325B5_1vgumSD?usp=sharing</t>
  </si>
  <si>
    <t>https://drive.google.com/file/d/1FU1ewDsV7n2f14xP-uNTXBR8Np4bz__R/view?usp=sharing</t>
  </si>
  <si>
    <t>https://drive.google.com/file/d/1eYdjeErWbAzGtazqxKrLt2GQMoY7lm-7/view?usp=sharing</t>
  </si>
  <si>
    <t>https://drive.google.com/file/d/1g7CDI0DMyhKFLc11VhBKv_0ZZdFBEW4G/view?usp=sharing</t>
  </si>
  <si>
    <t>https://drive.google.com/file/d/1uFVNWcX7iuJxNCbzjw0xCS7XQXEWEgzV/view?usp=sharing</t>
  </si>
  <si>
    <t>https://drive.google.com/file/d/1ZY1SRuO5VwBPAHTq7MnXwg6z9k3JBLV2/view?usp=sharing</t>
  </si>
  <si>
    <t>https://drive.google.com/file/d/1TF1IkesOaCuFLecE1yLRz-HiKlLJSUDM/view?usp=sharing</t>
  </si>
  <si>
    <t>https://drive.google.com/file/d/1Jn-j30OE6lVwt5BX7ljJ2EdliFc8w8bf/view?usp=sharing</t>
  </si>
  <si>
    <t>https://drive.google.com/file/d/19rHin0kt5DwzYT1xLekoAq0BDpZcxatz/view?usp=sharing</t>
  </si>
  <si>
    <t>https://drive.google.com/file/d/11uuzhp6m35sefFmHmpKw7auqdRIrAElk/view?usp=sharing</t>
  </si>
  <si>
    <t>https://drive.google.com/file/d/18s1u0yts6zJAkPhMLlR3OHarbzSsmL2W/view?usp=sharing</t>
  </si>
  <si>
    <t>https://drive.google.com/file/d/1t_E3M-24UaTBBvBJOZwjZbCXMubJlbRf/view?usp=sharing</t>
  </si>
  <si>
    <t>https://drive.google.com/file/d/10hyHRqq5N0aQLPx3tqz6Qz05uKUYEOJY/view?usp=sharing</t>
  </si>
  <si>
    <t>https://drive.google.com/file/d/1QhqiJNwUosZOFjP77Tg9eNNrEXwgz57M/view?usp=sharing</t>
  </si>
  <si>
    <t>https://drive.google.com/file/d/1LPL24OyDKYZ0xGnIJpBZDGYnbU-j0bhB/view?usp=sharing</t>
  </si>
  <si>
    <t>https://drive.google.com/file/d/1alJ2HWbFPybgp2xRy8ZTRTXDi4c5hBAe/view?usp=sharing</t>
  </si>
  <si>
    <t>https://drive.google.com/file/d/1nAXPGLkqNpvjnw-6aG2UoTndo1cLV8EP/view?usp=sharing</t>
  </si>
  <si>
    <t>https://drive.google.com/file/d/1WYO8wU5KZcSIIaA0aSLUJLLM1hnCZQs9/view?usp=sharing</t>
  </si>
  <si>
    <t>https://drive.google.com/file/d/1KOQZYblXgMHEmW82LOr81h8NuuF47BVf/view?usp=sharing</t>
  </si>
  <si>
    <t>https://drive.google.com/file/d/14BgzEv9AK3YAlXwhxulJtV90FN2_J506/view?usp=sharing</t>
  </si>
  <si>
    <t>https://drive.google.com/file/d/1SA-1--6aQ9VewVmVVjmDmsUdSHeEg_FG/view?usp=sharing</t>
  </si>
  <si>
    <t>https://drive.google.com/file/d/1wdMISrHUh7kvJQk3XNksTDkviadY7g3M/view?usp=sharing</t>
  </si>
  <si>
    <t>https://drive.google.com/file/d/1WT1FPLNOGTM1rwUQkvts_VA_kFcYh_uI/view?usp=sharing</t>
  </si>
  <si>
    <t>https://drive.google.com/file/d/1fVePCj43GoJG1iEjk_nUnMfe0tikaSxm/view?usp=sharing</t>
  </si>
  <si>
    <t>https://drive.google.com/file/d/1R6cDdjt-h3UZWnlPk4sg_eY6z_PCaX-D/view?usp=sharing</t>
  </si>
  <si>
    <t>https://drive.google.com/file/d/1289iX9RDm20R3TIVcXDObsdZVhauaDYV/view?usp=sharing</t>
  </si>
  <si>
    <t>https://drive.google.com/file/d/15PIdTfB0tceD7mf70eFQG6Jh3_quzb5W/view?usp=sharing</t>
  </si>
  <si>
    <t>https://drive.google.com/file/d/13k1vcHdk4zIBzsMrHD43PLhAg7wigmnq/view?usp=sharing</t>
  </si>
  <si>
    <t>https://drive.google.com/file/d/1thcwVaqsWvKJoe1FEedEr1oR28pgKv7M/view?usp=sharing</t>
  </si>
  <si>
    <t>https://drive.google.com/file/d/1Edre6AUkN9x-irRTLDokoPEZwhdOwRY-/view?usp=sharing</t>
  </si>
  <si>
    <t>https://drive.google.com/file/d/1y57EZH9JsbPIoKOCMS82U6dkC9Hxa4k5/view?usp=sharing</t>
  </si>
  <si>
    <t>https://drive.google.com/file/d/1kNImop5Fh4Lz3mKbapzZ6MBdITKNPZ6x/view?usp=sharing</t>
  </si>
  <si>
    <t>https://drive.google.com/file/d/1Hdp_twOc9vigQ2GB5UniRos23y-1OcK5/view?usp=sharing</t>
  </si>
  <si>
    <t>https://drive.google.com/file/d/1LSrVQ1ibctPUW6XF6zogzHdFiCRPbhqJ/view?usp=sharing</t>
  </si>
  <si>
    <t>https://drive.google.com/file/d/1hyQhbOHksDxo2A1Q2mBUdLBTJEiRKrnu/view?usp=sharing</t>
  </si>
  <si>
    <t>https://drive.google.com/file/d/1GYLubrv6tXabxYpqNvzOU08u7QnlighG/view?usp=sharing</t>
  </si>
  <si>
    <t>https://drive.google.com/file/d/1XQMUPHWkcI2dOsp6YSE8uQ1QphiqmOoU/view?usp=sharing</t>
  </si>
  <si>
    <t>https://drive.google.com/file/d/171C16JjmA5wD7ndkwM16zDoCnJuj0nry/view?usp=sharing</t>
  </si>
  <si>
    <t>https://drive.google.com/file/d/16Ndm993uSdrNANsxpaYjKKDSbazij6_4/view?usp=sharing</t>
  </si>
  <si>
    <t>https://drive.google.com/file/d/1YU5aYldS6VJGq8U8wIb_QVMvREOvTVhA/view?usp=sharing</t>
  </si>
  <si>
    <t>https://drive.google.com/file/d/1Z5e-ESEV4SQ0FpwzzsRYanv_X7pOw1fX/view?usp=sharing</t>
  </si>
  <si>
    <t>https://drive.google.com/file/d/1mNpxxLcgvQ-D68DAalTSRoXbNqWk1P_r/view?usp=sharing</t>
  </si>
  <si>
    <t>https://drive.google.com/file/d/1N-49V4_7lLKX0tzsArwafxk6HIL2PgNT/view?usp=sharing</t>
  </si>
  <si>
    <t>https://drive.google.com/file/d/1LuWy07QGm3YOg00oXx1YJIylXQMrjuz8/view?usp=sharing</t>
  </si>
  <si>
    <t>https://drive.google.com/file/d/1QcPG2UI7N9uPCehLxkd09qirWi58FIUR/view?usp=sharing</t>
  </si>
  <si>
    <t>https://drive.google.com/drive/folders/10VFdlBwlRbITNOSWqfvf40jwWhFUpFAz?usp=sharing</t>
  </si>
  <si>
    <t>https://drive.google.com/file/d/1bmSoeMFRrPH9z78gflNumb2jkPKDzt8v/view?usp=sharing</t>
  </si>
  <si>
    <t>https://drive.google.com/file/d/1LmYg6Kgg0LsRnoZKjUAOLxX3CmouA6UV/view?usp=sharing</t>
  </si>
  <si>
    <t>https://drive.google.com/file/d/1E2TgSy5gfdaSLEw3YFyuKMCXj2wDKtSU/view?usp=sharing
https://drive.google.com/file/d/1n30MU1N9dEj8tEAczXgkjdUJm-BpxPXW/view?usp=sharing
https://drive.google.com/file/d/1a_NqaC99g_6-6pz7U3kl2WcU7KsiOdqw/view?usp=sharing</t>
  </si>
  <si>
    <t>https://drive.google.com/file/d/1dvh5EPsniheU_IptvuUdNGtSG_t3nS4A/view?usp=sharing</t>
  </si>
  <si>
    <t>https://drive.google.com/file/d/1VhpL8Ig6x6FR01dKI_xjSepQenh0xYsq/view?usp=sharing</t>
  </si>
  <si>
    <t>https://drive.google.com/file/d/16N_ZQIZ-FEdtg88Xwu0lPZBUg52PqNdP/view?usp=sharing</t>
  </si>
  <si>
    <t>https://drive.google.com/file/d/1j861KCQvsPGVPbaqOOnn5GQsQQCmXwd5/view?usp=sharing</t>
  </si>
  <si>
    <t>https://drive.google.com/file/d/14SREQIRAWyEirTQb9h9ke2A_177BaDf1/view?usp=sharing</t>
  </si>
  <si>
    <t>https://drive.google.com/file/d/1mXotAb6aF3WAR-7VXLUOSYo8orNJIKlW/view?usp=sharing</t>
  </si>
  <si>
    <t>https://drive.google.com/file/d/1qENSxz3n7_gz61yGlGFB7zFC8f7Z2WEY/view?usp=sharing</t>
  </si>
  <si>
    <t>https://drive.google.com/drive/folders/1nAVTzLJsbeUj8x85n_N9c6ccrkg8B-wo?usp=sharing</t>
  </si>
  <si>
    <t>https://drive.google.com/drive/folders/1Kmsls0tyNnxDTcwi6gRbg2A_p8zt0CaV?usp=sharing</t>
  </si>
  <si>
    <t>https://drive.google.com/file/d/1jqqHZYFwSD7SEqb7LIysq0t99oDPNjNm/view?usp=sharing</t>
  </si>
  <si>
    <t>https://drive.google.com/file/d/1WHG1NtlD19aKl2ix3RgOAF_Atd87ADLZ/view?usp=sharing</t>
  </si>
  <si>
    <t>https://drive.google.com/drive/folders/1Zcobj7I7e9BLQGKYkeGWSyxlyrDCvSv-?usp=sharing</t>
  </si>
  <si>
    <t>https://drive.google.com/file/d/1cVtZMLsvZbg7oIHpfhghaOG2SweXL40z/view?usp=sharing</t>
  </si>
  <si>
    <t>https://drive.google.com/drive/folders/14e5MhnjhMujT8z1TD6TY8n4z2kzigT8P?usp=sharing</t>
  </si>
  <si>
    <t>https://drive.google.com/drive/folders/1hRzwOoYJf66c5_D7YVBeQwE_X8YWEM_Z?usp=sharing</t>
  </si>
  <si>
    <t>https://drive.google.com/file/d/1i_8lmmMFqfz1_am-cZqJ_wq3rB3Q0I6V/view?usp=sharing</t>
  </si>
  <si>
    <t>https://drive.google.com/file/d/1GOzGtpk815OCcRbUShB86YzG6ou5ayNp/view?usp=sharing</t>
  </si>
  <si>
    <t>https://drive.google.com/file/d/1ucXJYgzE-c84pYtsRz6gpNIYtbLpJzrJ/view?usp=sharing</t>
  </si>
  <si>
    <t>https://drive.google.com/file/d/1iZb-_Bt3XAbGDiPw1v_nEDToqyCbEJya/view?usp=sharing</t>
  </si>
  <si>
    <t>https://drive.google.com/file/d/1aJ0XCwO5Ulx9Jzjptxs6T5mDpTRQf-F0/view?usp=sharing</t>
  </si>
  <si>
    <t>https://drive.google.com/file/d/1K-0p4ndsh2RSVh4-XUdME0kutlGpPfnY/view?usp=sharing</t>
  </si>
  <si>
    <t>https://drive.google.com/file/d/1c2EuRL2FGJ0VxuSEtNSAfjMz38U8folz/view?usp=sharing</t>
  </si>
  <si>
    <t>https://drive.google.com/file/d/1s3mko5V9oUYjd0rHwW4xQLr_llzLMSAs/view?usp=sharing</t>
  </si>
  <si>
    <t>Matrik Scan</t>
  </si>
  <si>
    <t>https://drive.google.com/file/d/1K1wIQ7h_iUAwEbS6i_OOvopxtSn55qYa/view?usp=sharing</t>
  </si>
  <si>
    <t>https://drive.google.com/file/d/12TlmVM-qgB0ZZPZEcgOIHIQyQ2FOO-64/view?usp=sharing</t>
  </si>
  <si>
    <t>https://drive.google.com/file/d/1Hynb2pNKgIDy4UvI9mz-AcQDzOZ15CnW/view?usp=sharing dan https://drive.google.com/file/d/1V1v1gzjZbPKLIPmjPimM-rSDitPA-RRf/view?usp=sharing</t>
  </si>
  <si>
    <t>https://drive.google.com/file/d/177TuY3rOWUTxZq1g0OVl6w14OWSUdAqi/view?usp=sharing</t>
  </si>
  <si>
    <t>Lap.Kinerja</t>
  </si>
  <si>
    <t>https://drive.google.com/file/d/1wi1Vsrx3xUep0od0TfA2YHPlpHPQup71/view?usp=sharing</t>
  </si>
  <si>
    <t>https://drive.google.com/file/d/1dVwzoRWXbPPOiUAMcXIk4s2pc2ZO1X5Z/view?usp=sharing</t>
  </si>
  <si>
    <t>https://drive.google.com/file/d/1BXX1sZoOTsHTAtn_wyGux3fc1ZO_MM-n/view?usp=sharing</t>
  </si>
  <si>
    <t>https://drive.google.com/file/d/18D1yq5Nc4BBRRDCmF2zvuEtTgdspPlgW/view?usp=sharing</t>
  </si>
  <si>
    <t>https://drive.google.com/file/d/1A6JJUYFEf-I2V5o4-TsY4EQhxb816Ovl/view?usp=sharing</t>
  </si>
  <si>
    <t>https://bpbd.tanjabbarkab.go.id/hubungi-kami/</t>
  </si>
  <si>
    <t>https://drive.google.com/file/d/1uCvaGBxFRzYSAebLwXyO78M5hMvDhq8U/view?usp=sharing</t>
  </si>
  <si>
    <t>https://drive.google.com/drive/folders/1Uickghi5AGNL0q5KPpjevzjh7JPnsaII?usp=sharing</t>
  </si>
  <si>
    <t>Lap.Kenerja</t>
  </si>
  <si>
    <t>https://drive.google.com/file/d/1NHHsBEnpPUG6SRZnRXk3H6pAcT2VMLPL/view?usp=sharing</t>
  </si>
  <si>
    <t>https://drive.google.com/file/d/1OWAOYd67n9GUfqTj6AgDIzYPoDrG1qst/view?usp=sharing</t>
  </si>
  <si>
    <t>https://drive.google.com/file/d/1URKpB3_85FtPsHIUJwZyBY9Ij1HtiYM0/view?usp=sharing</t>
  </si>
  <si>
    <t>https://drive.google.com/file/d/1P9ItePG_K97swLIZU0E6yQxcavhH_Abo/view?usp=sharing</t>
  </si>
  <si>
    <t>https://drive.google.com/file/d/1cW1I8fLtKxj01Wk9WUkixW5cgtYAda2C/view?usp=sharing</t>
  </si>
  <si>
    <t>https://drive.google.com/file/d/1Wkg_7o_90Ltwc1lQQtq-QmLPw5TMdw3t/view?usp=sharing</t>
  </si>
  <si>
    <t>https://drive.google.com/file/d/1HqWqzm6PWiueGS6z84aRLoe3asULNgdy/view?usp=sharing</t>
  </si>
  <si>
    <t>https://drive.google.com/file/d/1sFdnUTSXH4UDtjWaoi_gEH3atCAonVQZ/view?usp=sharing</t>
  </si>
  <si>
    <t>https://drive.google.com/file/d/1FJxkwsFfxnN8c7E7rXUc5mFrIYLmVvyz/view?usp=sharing</t>
  </si>
  <si>
    <t>https://drive.google.com/file/d/1e9ETSikcMU5YhSSeTAWbd9c8l78BVYlW/view?usp=sharing</t>
  </si>
  <si>
    <t>https://drive.google.com/file/d/1aWrYQ99KZL9-lft2tdGBg1_ijqsgOo9G/view?usp=sharing</t>
  </si>
  <si>
    <t>https://bpbd.tanjabbarkab.go.id/visi-misi/</t>
  </si>
  <si>
    <t>https://drive.google.com/file/d/1TOS_xY-0KmM1jKRkRlUEFY4w28tvbowJ/view?usp=sharing</t>
  </si>
  <si>
    <t>https://drive.google.com/file/d/1Gqioa_yPBS-NCAmfVLhRah7xk-QGaIFy/view?usp=sharing</t>
  </si>
  <si>
    <t>https://drive.google.com/file/d/179qPIAIvlFpD9_80Gtm1qEgfq7FNllRa/view?usp=sharing</t>
  </si>
  <si>
    <t>https://drive.google.com/file/d/1kLkaBCLWVA2bwtON3XqQnfgysFaNtvZI/view?usp=sharing</t>
  </si>
  <si>
    <t>https://drive.google.com/drive/folders/1U4mH4IBEJnjE639HqoVqKfWMjTECWSlm?usp=sharing</t>
  </si>
  <si>
    <t>https://drive.google.com/drive/folders/19VKakZV8720ZmDjTwPiHjiFLmNp1UivZ?usp=sharing</t>
  </si>
  <si>
    <t>https://drive.google.com/file/d/1D0oZ0SyPSXhZQN0wGT4esonbilZKLsUM/view?usp=sharing</t>
  </si>
  <si>
    <t>https://drive.google.com/file/d/1TmDPJqBuwXDcHx3Ol6hoq2afjM1vLS3l/view?usp=sharing</t>
  </si>
  <si>
    <t>https://drive.google.com/file/d/1QktRNHan1D4aw0yXh_wLsQrZBw9Bjjgt/view?usp=sharing</t>
  </si>
  <si>
    <t>https://drive.google.com/drive/folders/1du0e_ddLL129LMA8HR7x5PDUaHonW8kf?usp=sharing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</si>
</sst>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_(* \(#,##0\);_(* &quot;-&quot;_);_(@_)"/>
    <numFmt numFmtId="165" formatCode="0.000"/>
    <numFmt numFmtId="166" formatCode="0.0"/>
  </numFmts>
  <fonts count="2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b/>
      <sz val="11"/>
      <name val="Calibri"/>
      <family val="2"/>
      <scheme val="minor"/>
    </font>
    <font>
      <b/>
      <sz val="12"/>
      <color theme="1"/>
      <name val="Calibri "/>
    </font>
    <font>
      <b/>
      <sz val="11"/>
      <color theme="1"/>
      <name val="Calibri "/>
    </font>
    <font>
      <sz val="12"/>
      <color theme="1"/>
      <name val="Calibri "/>
    </font>
    <font>
      <sz val="11"/>
      <name val="Calibri"/>
      <family val="2"/>
      <scheme val="minor"/>
    </font>
    <font>
      <b/>
      <i/>
      <sz val="11"/>
      <color theme="1"/>
      <name val="Calibri"/>
      <family val="2"/>
      <scheme val="minor"/>
    </font>
    <font>
      <sz val="11"/>
      <color rgb="FF000000"/>
      <name val="Calibri"/>
      <family val="2"/>
      <scheme val="minor"/>
    </font>
    <font>
      <b/>
      <sz val="12"/>
      <color theme="0"/>
      <name val="Calibri"/>
      <family val="2"/>
      <scheme val="minor"/>
    </font>
    <font>
      <sz val="6"/>
      <color theme="0"/>
      <name val="Calibri"/>
      <family val="2"/>
      <scheme val="minor"/>
    </font>
    <font>
      <b/>
      <sz val="10"/>
      <name val="Calibri"/>
      <family val="2"/>
      <scheme val="minor"/>
    </font>
    <font>
      <i/>
      <sz val="11"/>
      <color theme="1"/>
      <name val="Calibri"/>
      <family val="2"/>
      <scheme val="minor"/>
    </font>
    <font>
      <sz val="11"/>
      <color theme="8"/>
      <name val="Calibri"/>
      <family val="2"/>
      <scheme val="minor"/>
    </font>
    <font>
      <u/>
      <sz val="11"/>
      <color theme="10"/>
      <name val="Calibri"/>
      <family val="2"/>
      <scheme val="minor"/>
    </font>
    <font>
      <sz val="10"/>
      <color rgb="FF000000"/>
      <name val="Gisha"/>
      <family val="2"/>
    </font>
    <font>
      <sz val="11"/>
      <color rgb="FFFF0000"/>
      <name val="Calibri"/>
      <family val="2"/>
      <scheme val="minor"/>
    </font>
    <font>
      <u/>
      <sz val="11"/>
      <color theme="1"/>
      <name val="Calibri"/>
      <family val="2"/>
      <scheme val="minor"/>
    </font>
  </fonts>
  <fills count="16">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1CC"/>
        <bgColor indexed="64"/>
      </patternFill>
    </fill>
    <fill>
      <patternFill patternType="solid">
        <fgColor theme="7" tint="0.79998168889431442"/>
        <bgColor indexed="64"/>
      </patternFill>
    </fill>
    <fill>
      <patternFill patternType="solid">
        <fgColor rgb="FFD7DBE4"/>
        <bgColor indexed="64"/>
      </patternFill>
    </fill>
    <fill>
      <patternFill patternType="solid">
        <fgColor theme="1"/>
        <bgColor indexed="64"/>
      </patternFill>
    </fill>
    <fill>
      <patternFill patternType="solid">
        <fgColor rgb="FFFFF2CB"/>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rgb="FFABB9CA"/>
        <bgColor indexed="64"/>
      </patternFill>
    </fill>
    <fill>
      <patternFill patternType="solid">
        <fgColor rgb="FFD8DCE3"/>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bottom style="thin">
        <color auto="1"/>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cellStyleXfs>
  <cellXfs count="677">
    <xf numFmtId="0" fontId="0" fillId="0" borderId="0" xfId="0"/>
    <xf numFmtId="2" fontId="2" fillId="2" borderId="1" xfId="0" applyNumberFormat="1" applyFont="1" applyFill="1" applyBorder="1" applyAlignment="1">
      <alignment horizontal="center" vertical="center" wrapText="1"/>
    </xf>
    <xf numFmtId="9" fontId="3" fillId="2" borderId="2" xfId="1" applyFont="1" applyFill="1" applyBorder="1" applyAlignment="1">
      <alignment horizontal="center" vertical="center" wrapText="1"/>
    </xf>
    <xf numFmtId="0" fontId="4" fillId="3" borderId="1" xfId="0" applyFont="1" applyFill="1" applyBorder="1" applyAlignment="1">
      <alignment vertical="top"/>
    </xf>
    <xf numFmtId="2" fontId="4" fillId="3" borderId="1" xfId="0" applyNumberFormat="1" applyFont="1" applyFill="1" applyBorder="1" applyAlignment="1">
      <alignment horizontal="center" vertical="center" wrapText="1"/>
    </xf>
    <xf numFmtId="9" fontId="1" fillId="3" borderId="1" xfId="1" applyFont="1" applyFill="1" applyBorder="1" applyAlignment="1">
      <alignment horizontal="center" vertical="center" wrapText="1"/>
    </xf>
    <xf numFmtId="2" fontId="4" fillId="3" borderId="1" xfId="0" applyNumberFormat="1" applyFont="1" applyFill="1" applyBorder="1" applyAlignment="1">
      <alignment horizontal="center" vertical="top" wrapText="1"/>
    </xf>
    <xf numFmtId="0" fontId="4" fillId="4" borderId="1" xfId="0" applyFont="1" applyFill="1" applyBorder="1" applyAlignment="1">
      <alignment horizontal="center" vertical="top"/>
    </xf>
    <xf numFmtId="0" fontId="4" fillId="4" borderId="3" xfId="0" applyFont="1" applyFill="1" applyBorder="1" applyAlignment="1">
      <alignment vertical="top"/>
    </xf>
    <xf numFmtId="2" fontId="4" fillId="4" borderId="4" xfId="0" applyNumberFormat="1" applyFont="1" applyFill="1" applyBorder="1" applyAlignment="1">
      <alignment horizontal="center" vertical="center"/>
    </xf>
    <xf numFmtId="9" fontId="1" fillId="4" borderId="4" xfId="1" applyFont="1" applyFill="1" applyBorder="1" applyAlignment="1">
      <alignment horizontal="center" vertical="center"/>
    </xf>
    <xf numFmtId="2" fontId="4" fillId="4" borderId="4" xfId="0" applyNumberFormat="1" applyFont="1" applyFill="1" applyBorder="1" applyAlignment="1">
      <alignment horizontal="center" vertical="top"/>
    </xf>
    <xf numFmtId="0" fontId="4" fillId="5" borderId="1" xfId="0" applyFont="1" applyFill="1" applyBorder="1" applyAlignment="1">
      <alignment vertical="top"/>
    </xf>
    <xf numFmtId="0" fontId="4" fillId="5" borderId="1" xfId="0" applyFont="1" applyFill="1" applyBorder="1" applyAlignment="1">
      <alignment horizontal="center" vertical="top"/>
    </xf>
    <xf numFmtId="1" fontId="4" fillId="5" borderId="5" xfId="0" applyNumberFormat="1" applyFont="1" applyFill="1" applyBorder="1" applyAlignment="1">
      <alignment horizontal="center" vertical="top"/>
    </xf>
    <xf numFmtId="2" fontId="4" fillId="5" borderId="1" xfId="0" applyNumberFormat="1" applyFont="1" applyFill="1" applyBorder="1" applyAlignment="1">
      <alignment horizontal="center" vertical="center" wrapText="1"/>
    </xf>
    <xf numFmtId="9" fontId="1" fillId="5" borderId="1" xfId="1" applyFont="1" applyFill="1" applyBorder="1" applyAlignment="1">
      <alignment horizontal="center" vertical="center" wrapText="1"/>
    </xf>
    <xf numFmtId="2" fontId="4" fillId="5" borderId="1" xfId="0" applyNumberFormat="1" applyFont="1" applyFill="1" applyBorder="1" applyAlignment="1">
      <alignment horizontal="center" vertical="top" wrapText="1"/>
    </xf>
    <xf numFmtId="0" fontId="4" fillId="6" borderId="1" xfId="0" applyFont="1" applyFill="1" applyBorder="1" applyAlignment="1">
      <alignment vertical="top"/>
    </xf>
    <xf numFmtId="0" fontId="4" fillId="6" borderId="1" xfId="0" applyFont="1" applyFill="1" applyBorder="1" applyAlignment="1">
      <alignment horizontal="center" vertical="top"/>
    </xf>
    <xf numFmtId="0" fontId="4" fillId="7" borderId="1" xfId="0" applyFont="1" applyFill="1" applyBorder="1" applyAlignment="1">
      <alignment horizontal="center" vertical="top"/>
    </xf>
    <xf numFmtId="2" fontId="4" fillId="7" borderId="1" xfId="0" applyNumberFormat="1" applyFont="1" applyFill="1" applyBorder="1" applyAlignment="1">
      <alignment vertical="center"/>
    </xf>
    <xf numFmtId="9" fontId="1" fillId="7" borderId="1" xfId="1" applyFont="1" applyFill="1" applyBorder="1" applyAlignment="1">
      <alignment horizontal="center" vertical="center"/>
    </xf>
    <xf numFmtId="2" fontId="0" fillId="7" borderId="1" xfId="0" applyNumberFormat="1" applyFill="1" applyBorder="1"/>
    <xf numFmtId="0" fontId="4" fillId="7" borderId="1" xfId="0" applyFont="1" applyFill="1" applyBorder="1" applyAlignment="1">
      <alignment horizontal="center" vertical="center"/>
    </xf>
    <xf numFmtId="0" fontId="4" fillId="7" borderId="1" xfId="0" applyFont="1" applyFill="1" applyBorder="1" applyAlignment="1">
      <alignment vertical="top"/>
    </xf>
    <xf numFmtId="0" fontId="4" fillId="8" borderId="1" xfId="0" applyFont="1" applyFill="1" applyBorder="1" applyAlignment="1">
      <alignment vertical="top"/>
    </xf>
    <xf numFmtId="0" fontId="4" fillId="8" borderId="1" xfId="0" applyFont="1" applyFill="1" applyBorder="1" applyAlignment="1">
      <alignment horizontal="center" vertical="top"/>
    </xf>
    <xf numFmtId="2" fontId="4" fillId="8" borderId="1" xfId="0" applyNumberFormat="1" applyFont="1" applyFill="1" applyBorder="1" applyAlignment="1">
      <alignment horizontal="center" vertical="center" wrapText="1"/>
    </xf>
    <xf numFmtId="9" fontId="1" fillId="8" borderId="1" xfId="1" applyFont="1" applyFill="1" applyBorder="1" applyAlignment="1">
      <alignment horizontal="center" vertical="center" wrapText="1"/>
    </xf>
    <xf numFmtId="2" fontId="4" fillId="8" borderId="1" xfId="0" applyNumberFormat="1" applyFont="1" applyFill="1" applyBorder="1" applyAlignment="1">
      <alignment horizontal="center" vertical="top" wrapText="1"/>
    </xf>
    <xf numFmtId="2" fontId="0" fillId="7" borderId="1" xfId="0" applyNumberFormat="1" applyFill="1" applyBorder="1" applyAlignment="1">
      <alignment vertical="center"/>
    </xf>
    <xf numFmtId="1" fontId="4" fillId="7" borderId="1" xfId="0" applyNumberFormat="1" applyFont="1" applyFill="1" applyBorder="1" applyAlignment="1">
      <alignment horizontal="center" vertical="center"/>
    </xf>
    <xf numFmtId="2" fontId="4" fillId="7" borderId="1" xfId="0" applyNumberFormat="1" applyFont="1" applyFill="1" applyBorder="1" applyAlignment="1">
      <alignment vertical="center" wrapText="1"/>
    </xf>
    <xf numFmtId="2" fontId="0" fillId="7" borderId="1" xfId="0" applyNumberFormat="1" applyFill="1" applyBorder="1" applyAlignment="1">
      <alignment vertical="top" wrapText="1"/>
    </xf>
    <xf numFmtId="0" fontId="4" fillId="8" borderId="1" xfId="0" applyFont="1" applyFill="1" applyBorder="1" applyAlignment="1">
      <alignment horizontal="left" vertical="top"/>
    </xf>
    <xf numFmtId="0" fontId="0" fillId="8" borderId="1" xfId="0" applyFill="1" applyBorder="1" applyAlignment="1">
      <alignment vertical="top" wrapText="1"/>
    </xf>
    <xf numFmtId="0" fontId="6" fillId="8" borderId="1" xfId="0" applyFont="1" applyFill="1" applyBorder="1" applyAlignment="1">
      <alignment vertical="top"/>
    </xf>
    <xf numFmtId="0" fontId="7" fillId="8" borderId="1" xfId="0" applyFont="1" applyFill="1" applyBorder="1" applyAlignment="1">
      <alignment horizontal="center" vertical="top"/>
    </xf>
    <xf numFmtId="2" fontId="6" fillId="8" borderId="1" xfId="0" applyNumberFormat="1" applyFont="1" applyFill="1" applyBorder="1" applyAlignment="1">
      <alignment horizontal="center" vertical="center" wrapText="1"/>
    </xf>
    <xf numFmtId="9" fontId="8" fillId="8" borderId="1" xfId="1" applyFont="1" applyFill="1" applyBorder="1" applyAlignment="1">
      <alignment horizontal="center" vertical="center" wrapText="1"/>
    </xf>
    <xf numFmtId="2" fontId="6" fillId="8" borderId="1" xfId="0" applyNumberFormat="1" applyFont="1" applyFill="1" applyBorder="1" applyAlignment="1">
      <alignment horizontal="center" vertical="top" wrapText="1"/>
    </xf>
    <xf numFmtId="2" fontId="4" fillId="7" borderId="5" xfId="0" applyNumberFormat="1" applyFont="1" applyFill="1" applyBorder="1" applyAlignment="1">
      <alignment vertical="center"/>
    </xf>
    <xf numFmtId="9" fontId="1" fillId="7" borderId="5" xfId="1" applyFont="1" applyFill="1" applyBorder="1" applyAlignment="1">
      <alignment horizontal="center" vertical="center"/>
    </xf>
    <xf numFmtId="2" fontId="0" fillId="7" borderId="5" xfId="0" applyNumberFormat="1" applyFill="1" applyBorder="1"/>
    <xf numFmtId="9" fontId="1" fillId="5" borderId="1" xfId="1" applyFont="1" applyFill="1" applyBorder="1" applyAlignment="1">
      <alignment horizontal="center" vertical="top" wrapText="1"/>
    </xf>
    <xf numFmtId="0" fontId="4" fillId="7" borderId="1" xfId="0" quotePrefix="1" applyFont="1" applyFill="1" applyBorder="1" applyAlignment="1">
      <alignment horizontal="center" vertical="top"/>
    </xf>
    <xf numFmtId="2" fontId="4" fillId="7" borderId="1" xfId="0" applyNumberFormat="1" applyFont="1" applyFill="1" applyBorder="1" applyAlignment="1">
      <alignment horizontal="right" vertical="center" wrapText="1"/>
    </xf>
    <xf numFmtId="9" fontId="1" fillId="7" borderId="1" xfId="1" applyFont="1" applyFill="1" applyBorder="1" applyAlignment="1">
      <alignment horizontal="center" vertical="center" wrapText="1"/>
    </xf>
    <xf numFmtId="2" fontId="0" fillId="7" borderId="1" xfId="0" applyNumberFormat="1" applyFill="1" applyBorder="1" applyAlignment="1">
      <alignment horizontal="right" vertical="center" wrapText="1"/>
    </xf>
    <xf numFmtId="2" fontId="4" fillId="7" borderId="1" xfId="0" applyNumberFormat="1" applyFont="1" applyFill="1" applyBorder="1" applyAlignment="1">
      <alignment horizontal="right" vertical="center"/>
    </xf>
    <xf numFmtId="2" fontId="0" fillId="7" borderId="1" xfId="0" applyNumberFormat="1" applyFill="1" applyBorder="1" applyAlignment="1">
      <alignment horizontal="right" vertical="center"/>
    </xf>
    <xf numFmtId="0" fontId="6" fillId="5" borderId="1" xfId="0" applyFont="1" applyFill="1" applyBorder="1" applyAlignment="1">
      <alignment vertical="top"/>
    </xf>
    <xf numFmtId="0" fontId="7" fillId="5" borderId="1" xfId="0" applyFont="1" applyFill="1" applyBorder="1" applyAlignment="1">
      <alignment horizontal="center" vertical="top"/>
    </xf>
    <xf numFmtId="2" fontId="6" fillId="5" borderId="3" xfId="0" applyNumberFormat="1" applyFont="1" applyFill="1" applyBorder="1" applyAlignment="1">
      <alignment horizontal="center" vertical="center" wrapText="1"/>
    </xf>
    <xf numFmtId="0" fontId="4" fillId="8" borderId="5" xfId="0" applyFont="1" applyFill="1" applyBorder="1" applyAlignment="1">
      <alignment horizontal="center" vertical="top"/>
    </xf>
    <xf numFmtId="10" fontId="4" fillId="8" borderId="1" xfId="1" applyNumberFormat="1" applyFont="1" applyFill="1" applyBorder="1" applyAlignment="1">
      <alignment horizontal="center" vertical="top" wrapText="1"/>
    </xf>
    <xf numFmtId="9" fontId="1" fillId="8" borderId="1" xfId="1" applyFont="1" applyFill="1" applyBorder="1" applyAlignment="1">
      <alignment horizontal="center" vertical="top" wrapText="1"/>
    </xf>
    <xf numFmtId="0" fontId="4" fillId="9" borderId="1" xfId="0" applyFont="1" applyFill="1" applyBorder="1" applyAlignment="1">
      <alignment vertical="top"/>
    </xf>
    <xf numFmtId="0" fontId="4" fillId="9" borderId="1" xfId="0" applyFont="1" applyFill="1" applyBorder="1" applyAlignment="1">
      <alignment horizontal="center" vertical="top"/>
    </xf>
    <xf numFmtId="0" fontId="4" fillId="9" borderId="1" xfId="0" applyFont="1" applyFill="1" applyBorder="1" applyAlignment="1">
      <alignment vertical="top" wrapText="1"/>
    </xf>
    <xf numFmtId="2" fontId="4" fillId="9" borderId="1" xfId="0" applyNumberFormat="1" applyFont="1" applyFill="1" applyBorder="1" applyAlignment="1">
      <alignment horizontal="center" vertical="top" wrapText="1"/>
    </xf>
    <xf numFmtId="2" fontId="4" fillId="9" borderId="1" xfId="0" applyNumberFormat="1" applyFont="1" applyFill="1" applyBorder="1" applyAlignment="1">
      <alignment vertical="center" wrapText="1"/>
    </xf>
    <xf numFmtId="9" fontId="1" fillId="9" borderId="1" xfId="1" applyFont="1" applyFill="1" applyBorder="1" applyAlignment="1">
      <alignment horizontal="center" vertical="center" wrapText="1"/>
    </xf>
    <xf numFmtId="2" fontId="4" fillId="9" borderId="1" xfId="0" applyNumberFormat="1" applyFont="1" applyFill="1" applyBorder="1" applyAlignment="1">
      <alignment vertical="top" wrapText="1"/>
    </xf>
    <xf numFmtId="0" fontId="5" fillId="8" borderId="0" xfId="0" applyFont="1" applyFill="1" applyAlignment="1">
      <alignment horizontal="center"/>
    </xf>
    <xf numFmtId="2" fontId="0" fillId="6" borderId="1" xfId="0" applyNumberFormat="1" applyFill="1" applyBorder="1" applyAlignment="1" applyProtection="1">
      <alignment horizontal="right" vertical="center" wrapText="1"/>
      <protection locked="0"/>
    </xf>
    <xf numFmtId="9" fontId="1" fillId="6" borderId="1" xfId="1" applyFont="1" applyFill="1" applyBorder="1" applyAlignment="1" applyProtection="1">
      <alignment horizontal="center" vertical="center" wrapText="1"/>
      <protection locked="0"/>
    </xf>
    <xf numFmtId="0" fontId="4" fillId="6" borderId="1" xfId="0" quotePrefix="1" applyFont="1" applyFill="1" applyBorder="1" applyAlignment="1">
      <alignment horizontal="center" vertical="top"/>
    </xf>
    <xf numFmtId="2" fontId="0" fillId="6" borderId="1" xfId="0" quotePrefix="1" applyNumberFormat="1" applyFill="1" applyBorder="1" applyAlignment="1" applyProtection="1">
      <alignment horizontal="right" vertical="center" wrapText="1"/>
      <protection locked="0"/>
    </xf>
    <xf numFmtId="2" fontId="0" fillId="6" borderId="1" xfId="0" applyNumberFormat="1" applyFill="1" applyBorder="1" applyAlignment="1">
      <alignment vertical="center"/>
    </xf>
    <xf numFmtId="9" fontId="1" fillId="6" borderId="1" xfId="1" applyFont="1" applyFill="1" applyBorder="1" applyAlignment="1">
      <alignment horizontal="center" vertical="center"/>
    </xf>
    <xf numFmtId="2" fontId="0" fillId="6" borderId="1" xfId="0" applyNumberFormat="1" applyFill="1" applyBorder="1" applyAlignment="1">
      <alignment horizontal="right" vertical="top"/>
    </xf>
    <xf numFmtId="2" fontId="4" fillId="0" borderId="0" xfId="0" applyNumberFormat="1" applyFont="1" applyAlignment="1">
      <alignment vertical="center"/>
    </xf>
    <xf numFmtId="9" fontId="1" fillId="0" borderId="0" xfId="1" applyFont="1" applyAlignment="1">
      <alignment horizontal="center" vertical="center"/>
    </xf>
    <xf numFmtId="2" fontId="0" fillId="0" borderId="0" xfId="0" applyNumberFormat="1"/>
    <xf numFmtId="0" fontId="9" fillId="0" borderId="0" xfId="0" applyFont="1" applyFill="1"/>
    <xf numFmtId="0" fontId="5" fillId="10" borderId="1" xfId="0" applyFont="1" applyFill="1" applyBorder="1" applyAlignment="1">
      <alignment vertical="top"/>
    </xf>
    <xf numFmtId="0" fontId="5" fillId="10" borderId="1" xfId="0" applyFont="1" applyFill="1" applyBorder="1" applyAlignment="1">
      <alignment horizontal="center" vertical="top"/>
    </xf>
    <xf numFmtId="1" fontId="5" fillId="10" borderId="6" xfId="0" applyNumberFormat="1" applyFont="1" applyFill="1" applyBorder="1" applyAlignment="1">
      <alignment horizontal="center" vertical="center"/>
    </xf>
    <xf numFmtId="2" fontId="5" fillId="10" borderId="3" xfId="0" applyNumberFormat="1" applyFont="1" applyFill="1" applyBorder="1" applyAlignment="1">
      <alignment horizontal="left" vertical="top"/>
    </xf>
    <xf numFmtId="2" fontId="5" fillId="10" borderId="4" xfId="0" applyNumberFormat="1" applyFont="1" applyFill="1" applyBorder="1" applyAlignment="1">
      <alignment horizontal="left" vertical="top"/>
    </xf>
    <xf numFmtId="2" fontId="5" fillId="10" borderId="1" xfId="0" applyNumberFormat="1" applyFont="1" applyFill="1" applyBorder="1" applyAlignment="1">
      <alignment vertical="center" wrapText="1"/>
    </xf>
    <xf numFmtId="2" fontId="9" fillId="10" borderId="1" xfId="0" applyNumberFormat="1" applyFont="1" applyFill="1" applyBorder="1" applyAlignment="1">
      <alignment vertical="center"/>
    </xf>
    <xf numFmtId="0" fontId="0" fillId="0" borderId="6" xfId="0" applyFont="1" applyFill="1" applyBorder="1" applyAlignment="1">
      <alignment horizontal="center" vertical="top" wrapText="1"/>
    </xf>
    <xf numFmtId="0" fontId="0" fillId="0" borderId="0" xfId="0" applyAlignment="1">
      <alignment wrapText="1"/>
    </xf>
    <xf numFmtId="0" fontId="4" fillId="4" borderId="1" xfId="0" applyFont="1" applyFill="1" applyBorder="1" applyAlignment="1">
      <alignment horizontal="center" vertical="top" wrapText="1"/>
    </xf>
    <xf numFmtId="2" fontId="4" fillId="4" borderId="4" xfId="0" applyNumberFormat="1" applyFont="1" applyFill="1" applyBorder="1" applyAlignment="1">
      <alignment horizontal="center" vertical="center" wrapText="1"/>
    </xf>
    <xf numFmtId="0" fontId="4" fillId="5" borderId="1" xfId="0" applyFont="1" applyFill="1" applyBorder="1" applyAlignment="1">
      <alignment vertical="top" wrapText="1"/>
    </xf>
    <xf numFmtId="0" fontId="4" fillId="6" borderId="1" xfId="0" applyFont="1" applyFill="1" applyBorder="1" applyAlignment="1">
      <alignment vertical="top" wrapText="1"/>
    </xf>
    <xf numFmtId="0" fontId="4" fillId="6" borderId="1" xfId="0" applyFont="1" applyFill="1" applyBorder="1" applyAlignment="1">
      <alignment horizontal="center" vertical="top" wrapText="1"/>
    </xf>
    <xf numFmtId="0" fontId="4" fillId="7" borderId="1" xfId="0" applyFont="1" applyFill="1" applyBorder="1" applyAlignment="1">
      <alignment horizontal="center" vertical="top" wrapText="1"/>
    </xf>
    <xf numFmtId="0" fontId="0" fillId="0" borderId="1" xfId="0" applyFont="1" applyFill="1" applyBorder="1" applyAlignment="1">
      <alignment horizontal="center" vertical="top" wrapText="1"/>
    </xf>
    <xf numFmtId="2" fontId="0" fillId="0" borderId="1" xfId="0" applyNumberFormat="1" applyFont="1" applyFill="1" applyBorder="1" applyAlignment="1">
      <alignment horizontal="center" vertical="center" wrapText="1"/>
    </xf>
    <xf numFmtId="0" fontId="0" fillId="0" borderId="0" xfId="0" applyFont="1" applyFill="1" applyAlignment="1">
      <alignment horizont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top" wrapText="1"/>
    </xf>
    <xf numFmtId="0" fontId="4" fillId="8" borderId="1" xfId="0" applyFont="1" applyFill="1" applyBorder="1" applyAlignment="1">
      <alignment vertical="top" wrapText="1"/>
    </xf>
    <xf numFmtId="0" fontId="4" fillId="8" borderId="1" xfId="0" applyFont="1" applyFill="1" applyBorder="1" applyAlignment="1">
      <alignment horizontal="center" vertical="top" wrapText="1"/>
    </xf>
    <xf numFmtId="0" fontId="5" fillId="10" borderId="1" xfId="0" applyFont="1" applyFill="1" applyBorder="1" applyAlignment="1">
      <alignment vertical="top" wrapText="1"/>
    </xf>
    <xf numFmtId="0" fontId="5" fillId="10" borderId="1" xfId="0" applyFont="1" applyFill="1" applyBorder="1" applyAlignment="1">
      <alignment horizontal="center" vertical="top" wrapText="1"/>
    </xf>
    <xf numFmtId="2" fontId="5" fillId="10" borderId="4" xfId="0" applyNumberFormat="1" applyFont="1" applyFill="1" applyBorder="1" applyAlignment="1">
      <alignment horizontal="left" vertical="top" wrapText="1"/>
    </xf>
    <xf numFmtId="0" fontId="9" fillId="0" borderId="0" xfId="0" applyFont="1" applyFill="1" applyAlignment="1">
      <alignment wrapText="1"/>
    </xf>
    <xf numFmtId="0" fontId="6" fillId="8" borderId="1" xfId="0" applyFont="1" applyFill="1" applyBorder="1" applyAlignment="1">
      <alignment vertical="top" wrapText="1"/>
    </xf>
    <xf numFmtId="0" fontId="4" fillId="7" borderId="1" xfId="0" quotePrefix="1" applyFont="1" applyFill="1" applyBorder="1" applyAlignment="1">
      <alignment horizontal="center" vertical="top" wrapText="1"/>
    </xf>
    <xf numFmtId="0" fontId="4" fillId="8" borderId="5" xfId="0" applyFont="1" applyFill="1" applyBorder="1" applyAlignment="1">
      <alignment horizontal="center" vertical="top" wrapText="1"/>
    </xf>
    <xf numFmtId="0" fontId="4" fillId="9" borderId="1" xfId="0" applyFont="1" applyFill="1" applyBorder="1" applyAlignment="1">
      <alignment horizontal="center" vertical="top" wrapText="1"/>
    </xf>
    <xf numFmtId="0" fontId="5" fillId="8" borderId="0" xfId="0" applyFont="1" applyFill="1" applyAlignment="1">
      <alignment horizontal="center" wrapText="1"/>
    </xf>
    <xf numFmtId="2" fontId="0" fillId="7" borderId="1" xfId="0" applyNumberFormat="1" applyFill="1" applyBorder="1" applyAlignment="1">
      <alignment horizontal="center" vertical="center" wrapText="1"/>
    </xf>
    <xf numFmtId="2" fontId="9" fillId="10" borderId="1" xfId="0" applyNumberFormat="1" applyFont="1" applyFill="1" applyBorder="1" applyAlignment="1">
      <alignment horizontal="center" vertical="center" wrapText="1"/>
    </xf>
    <xf numFmtId="0" fontId="4" fillId="4" borderId="5" xfId="0" applyFont="1" applyFill="1" applyBorder="1" applyAlignment="1">
      <alignment horizontal="center" vertical="top" wrapText="1"/>
    </xf>
    <xf numFmtId="0" fontId="4" fillId="4" borderId="7" xfId="0" applyFont="1" applyFill="1" applyBorder="1" applyAlignment="1">
      <alignment vertical="top"/>
    </xf>
    <xf numFmtId="0" fontId="4" fillId="4" borderId="7" xfId="0" applyFont="1" applyFill="1" applyBorder="1" applyAlignment="1">
      <alignment vertical="top" wrapText="1"/>
    </xf>
    <xf numFmtId="2" fontId="2" fillId="2" borderId="2" xfId="0" applyNumberFormat="1" applyFont="1" applyFill="1" applyBorder="1" applyAlignment="1">
      <alignment horizontal="center" vertical="center" wrapText="1"/>
    </xf>
    <xf numFmtId="0" fontId="4" fillId="3" borderId="8" xfId="0" applyFont="1" applyFill="1" applyBorder="1" applyAlignment="1">
      <alignment vertical="top" wrapText="1"/>
    </xf>
    <xf numFmtId="0" fontId="4" fillId="3" borderId="8" xfId="0" applyFont="1" applyFill="1" applyBorder="1" applyAlignment="1">
      <alignment vertical="top"/>
    </xf>
    <xf numFmtId="0" fontId="4" fillId="3" borderId="7" xfId="0" applyFont="1" applyFill="1" applyBorder="1" applyAlignment="1">
      <alignment vertical="top" wrapText="1"/>
    </xf>
    <xf numFmtId="0" fontId="4" fillId="3" borderId="9" xfId="0" applyFont="1" applyFill="1" applyBorder="1" applyAlignment="1">
      <alignment vertical="top"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Fill="1" applyBorder="1" applyAlignment="1">
      <alignment wrapText="1"/>
    </xf>
    <xf numFmtId="2" fontId="4" fillId="3" borderId="5" xfId="0" applyNumberFormat="1" applyFont="1" applyFill="1" applyBorder="1" applyAlignment="1">
      <alignment horizontal="left" vertical="top" wrapText="1"/>
    </xf>
    <xf numFmtId="2" fontId="4" fillId="4" borderId="4" xfId="0" applyNumberFormat="1" applyFont="1" applyFill="1" applyBorder="1" applyAlignment="1">
      <alignment horizontal="left" vertical="top" wrapText="1"/>
    </xf>
    <xf numFmtId="2" fontId="4" fillId="5" borderId="1" xfId="0" applyNumberFormat="1" applyFont="1" applyFill="1" applyBorder="1" applyAlignment="1">
      <alignment horizontal="left" vertical="top" wrapText="1"/>
    </xf>
    <xf numFmtId="2" fontId="4" fillId="8" borderId="1" xfId="0" applyNumberFormat="1" applyFont="1" applyFill="1" applyBorder="1" applyAlignment="1">
      <alignment horizontal="left" vertical="top" wrapText="1"/>
    </xf>
    <xf numFmtId="2" fontId="6" fillId="8" borderId="1" xfId="0" applyNumberFormat="1" applyFont="1" applyFill="1" applyBorder="1" applyAlignment="1">
      <alignment horizontal="left" vertical="top" wrapText="1"/>
    </xf>
    <xf numFmtId="2" fontId="4" fillId="9" borderId="1" xfId="0" applyNumberFormat="1" applyFont="1" applyFill="1" applyBorder="1" applyAlignment="1">
      <alignment horizontal="left" vertical="top" wrapText="1"/>
    </xf>
    <xf numFmtId="2" fontId="2" fillId="0" borderId="0" xfId="0" applyNumberFormat="1" applyFont="1" applyFill="1" applyBorder="1" applyAlignment="1">
      <alignment horizontal="left" vertical="top" wrapText="1"/>
    </xf>
    <xf numFmtId="2" fontId="0" fillId="7" borderId="1" xfId="0" applyNumberFormat="1" applyFill="1" applyBorder="1" applyAlignment="1">
      <alignment horizontal="left" vertical="top" wrapText="1"/>
    </xf>
    <xf numFmtId="2" fontId="0" fillId="0" borderId="1" xfId="0" applyNumberFormat="1" applyFont="1" applyFill="1" applyBorder="1" applyAlignment="1">
      <alignment horizontal="left" vertical="top" wrapText="1"/>
    </xf>
    <xf numFmtId="2" fontId="9" fillId="10" borderId="1" xfId="0" applyNumberFormat="1" applyFont="1" applyFill="1" applyBorder="1" applyAlignment="1">
      <alignment horizontal="left" vertical="top" wrapText="1"/>
    </xf>
    <xf numFmtId="2" fontId="4" fillId="3" borderId="1" xfId="0" applyNumberFormat="1" applyFont="1" applyFill="1" applyBorder="1" applyAlignment="1">
      <alignment horizontal="left" vertical="top" wrapText="1"/>
    </xf>
    <xf numFmtId="2" fontId="0" fillId="0" borderId="0" xfId="0" applyNumberFormat="1" applyAlignment="1">
      <alignment horizontal="left" vertical="top" wrapText="1"/>
    </xf>
    <xf numFmtId="2" fontId="4" fillId="3" borderId="5" xfId="0" applyNumberFormat="1" applyFont="1" applyFill="1" applyBorder="1" applyAlignment="1">
      <alignment horizontal="center" vertical="center" wrapText="1"/>
    </xf>
    <xf numFmtId="2" fontId="4" fillId="9" borderId="1" xfId="0" applyNumberFormat="1" applyFont="1" applyFill="1" applyBorder="1" applyAlignment="1">
      <alignment horizontal="center" vertical="center" wrapText="1"/>
    </xf>
    <xf numFmtId="2" fontId="0" fillId="0" borderId="0" xfId="0" applyNumberFormat="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wrapText="1"/>
    </xf>
    <xf numFmtId="0" fontId="0" fillId="0" borderId="1" xfId="0" applyFont="1" applyFill="1" applyBorder="1" applyAlignment="1">
      <alignment vertical="top" wrapText="1"/>
    </xf>
    <xf numFmtId="0" fontId="0" fillId="0" borderId="6" xfId="0" applyFont="1" applyFill="1" applyBorder="1" applyAlignment="1">
      <alignment horizontal="center" vertical="center" wrapText="1"/>
    </xf>
    <xf numFmtId="0" fontId="0" fillId="0" borderId="1" xfId="0" quotePrefix="1" applyFont="1" applyFill="1" applyBorder="1" applyAlignment="1">
      <alignment horizontal="left" vertical="top" wrapText="1"/>
    </xf>
    <xf numFmtId="0" fontId="0" fillId="0" borderId="1" xfId="0" quotePrefix="1" applyFont="1" applyFill="1" applyBorder="1" applyAlignment="1">
      <alignment horizontal="center" vertical="top" wrapText="1"/>
    </xf>
    <xf numFmtId="1" fontId="5" fillId="10" borderId="1" xfId="0" applyNumberFormat="1" applyFont="1" applyFill="1" applyBorder="1" applyAlignment="1">
      <alignment horizontal="center" vertical="center" wrapText="1"/>
    </xf>
    <xf numFmtId="0" fontId="0" fillId="0" borderId="4" xfId="0" quotePrefix="1" applyFont="1" applyFill="1" applyBorder="1" applyAlignment="1">
      <alignment horizontal="left" vertical="top" wrapText="1"/>
    </xf>
    <xf numFmtId="0" fontId="0" fillId="0" borderId="5" xfId="0" applyFont="1" applyFill="1" applyBorder="1" applyAlignment="1">
      <alignment horizontal="center" vertical="top" wrapText="1"/>
    </xf>
    <xf numFmtId="0" fontId="0" fillId="0" borderId="1" xfId="0" applyFont="1" applyFill="1" applyBorder="1" applyAlignment="1">
      <alignment horizontal="right" vertical="top" wrapText="1"/>
    </xf>
    <xf numFmtId="1" fontId="0" fillId="0" borderId="1" xfId="0" applyNumberFormat="1" applyFont="1" applyFill="1" applyBorder="1" applyAlignment="1">
      <alignment horizontal="center" vertical="center" wrapText="1"/>
    </xf>
    <xf numFmtId="2" fontId="0" fillId="0" borderId="4" xfId="0" applyNumberFormat="1" applyFont="1" applyFill="1" applyBorder="1" applyAlignment="1">
      <alignment horizontal="left" vertical="top" wrapText="1"/>
    </xf>
    <xf numFmtId="2" fontId="0" fillId="0" borderId="1" xfId="0" applyNumberFormat="1" applyFont="1" applyFill="1" applyBorder="1" applyAlignment="1">
      <alignment horizontal="center" vertical="top" wrapText="1"/>
    </xf>
    <xf numFmtId="0" fontId="9" fillId="0" borderId="1" xfId="0" applyFont="1" applyFill="1" applyBorder="1" applyAlignment="1">
      <alignment vertical="top" wrapText="1"/>
    </xf>
    <xf numFmtId="0" fontId="9" fillId="0" borderId="1" xfId="0" applyFont="1" applyFill="1" applyBorder="1" applyAlignment="1">
      <alignment horizontal="center" vertical="top" wrapText="1"/>
    </xf>
    <xf numFmtId="1" fontId="9" fillId="0" borderId="6" xfId="0" applyNumberFormat="1" applyFont="1" applyFill="1" applyBorder="1" applyAlignment="1">
      <alignment horizontal="center" vertical="center" wrapText="1"/>
    </xf>
    <xf numFmtId="2" fontId="9" fillId="0" borderId="4" xfId="0" applyNumberFormat="1" applyFont="1" applyFill="1" applyBorder="1" applyAlignment="1">
      <alignment horizontal="left" vertical="top"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top" wrapText="1"/>
    </xf>
    <xf numFmtId="2" fontId="9" fillId="0" borderId="1" xfId="0" applyNumberFormat="1" applyFont="1" applyFill="1" applyBorder="1" applyAlignment="1">
      <alignment horizontal="center" vertical="top"/>
    </xf>
    <xf numFmtId="0" fontId="0" fillId="0" borderId="6" xfId="0" quotePrefix="1" applyFont="1" applyFill="1" applyBorder="1" applyAlignment="1">
      <alignment horizontal="center" vertical="top" wrapText="1"/>
    </xf>
    <xf numFmtId="0" fontId="0" fillId="0" borderId="3" xfId="0" applyFont="1" applyFill="1" applyBorder="1" applyAlignment="1">
      <alignment horizontal="center" vertical="top" wrapText="1"/>
    </xf>
    <xf numFmtId="2" fontId="4" fillId="3" borderId="9"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0" fontId="0" fillId="0" borderId="6" xfId="0" quotePrefix="1" applyFont="1" applyFill="1" applyBorder="1" applyAlignment="1">
      <alignment horizontal="right" vertical="top" wrapText="1"/>
    </xf>
    <xf numFmtId="2" fontId="0" fillId="7" borderId="4" xfId="0" applyNumberFormat="1" applyFill="1" applyBorder="1" applyAlignment="1">
      <alignment horizontal="center" vertical="center" wrapText="1"/>
    </xf>
    <xf numFmtId="2" fontId="0" fillId="0" borderId="4" xfId="0" applyNumberFormat="1" applyFont="1" applyFill="1" applyBorder="1" applyAlignment="1">
      <alignment horizontal="center" vertical="center" wrapText="1"/>
    </xf>
    <xf numFmtId="2" fontId="4" fillId="4" borderId="9" xfId="0" applyNumberFormat="1" applyFont="1" applyFill="1" applyBorder="1" applyAlignment="1">
      <alignment horizontal="left" vertical="top" wrapText="1"/>
    </xf>
    <xf numFmtId="0" fontId="0" fillId="0" borderId="1" xfId="0" quotePrefix="1" applyFont="1" applyFill="1" applyBorder="1" applyAlignment="1">
      <alignment horizontal="right" vertical="top" wrapText="1"/>
    </xf>
    <xf numFmtId="1" fontId="4" fillId="7" borderId="1" xfId="0" quotePrefix="1" applyNumberFormat="1" applyFont="1" applyFill="1" applyBorder="1" applyAlignment="1">
      <alignment horizontal="center" vertical="center" wrapText="1"/>
    </xf>
    <xf numFmtId="0" fontId="4" fillId="0" borderId="0" xfId="0" applyFont="1" applyAlignment="1">
      <alignment horizontal="center"/>
    </xf>
    <xf numFmtId="165" fontId="9" fillId="11" borderId="1" xfId="0" applyNumberFormat="1" applyFont="1" applyFill="1" applyBorder="1" applyAlignment="1" applyProtection="1">
      <alignment horizontal="center" vertical="center" wrapText="1"/>
      <protection locked="0"/>
    </xf>
    <xf numFmtId="2" fontId="0" fillId="11" borderId="1" xfId="0" applyNumberFormat="1" applyFill="1" applyBorder="1" applyAlignment="1" applyProtection="1">
      <alignment horizontal="center" vertical="center" wrapText="1"/>
      <protection locked="0"/>
    </xf>
    <xf numFmtId="2" fontId="2"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top" wrapText="1"/>
    </xf>
    <xf numFmtId="2" fontId="2" fillId="2" borderId="1" xfId="0" applyNumberFormat="1" applyFont="1" applyFill="1" applyBorder="1" applyAlignment="1">
      <alignment horizontal="center" vertical="center" wrapText="1"/>
    </xf>
    <xf numFmtId="2" fontId="2" fillId="2" borderId="2" xfId="0" applyNumberFormat="1" applyFont="1" applyFill="1" applyBorder="1" applyAlignment="1">
      <alignment horizontal="center" wrapText="1"/>
    </xf>
    <xf numFmtId="0" fontId="2" fillId="0" borderId="0" xfId="0" applyFont="1" applyFill="1" applyBorder="1" applyAlignment="1">
      <alignment horizontal="center" wrapText="1"/>
    </xf>
    <xf numFmtId="2" fontId="2" fillId="0" borderId="0" xfId="0" applyNumberFormat="1" applyFont="1" applyFill="1" applyBorder="1" applyAlignment="1">
      <alignment horizontal="center" wrapText="1"/>
    </xf>
    <xf numFmtId="0" fontId="4" fillId="3" borderId="8" xfId="0" applyFont="1" applyFill="1" applyBorder="1" applyAlignment="1">
      <alignment wrapText="1"/>
    </xf>
    <xf numFmtId="0" fontId="4" fillId="3" borderId="8" xfId="0" applyFont="1" applyFill="1" applyBorder="1" applyAlignment="1"/>
    <xf numFmtId="0" fontId="4" fillId="3" borderId="7" xfId="0" applyFont="1" applyFill="1" applyBorder="1" applyAlignment="1">
      <alignment wrapText="1"/>
    </xf>
    <xf numFmtId="0" fontId="4" fillId="4" borderId="1" xfId="0" applyFont="1" applyFill="1" applyBorder="1" applyAlignment="1">
      <alignment horizontal="center" wrapText="1"/>
    </xf>
    <xf numFmtId="0" fontId="4" fillId="4" borderId="5" xfId="0" applyFont="1" applyFill="1" applyBorder="1" applyAlignment="1">
      <alignment horizontal="center" wrapText="1"/>
    </xf>
    <xf numFmtId="0" fontId="4" fillId="4" borderId="7" xfId="0" applyFont="1" applyFill="1" applyBorder="1" applyAlignment="1"/>
    <xf numFmtId="0" fontId="4" fillId="4" borderId="7" xfId="0" applyFont="1" applyFill="1" applyBorder="1" applyAlignment="1">
      <alignment wrapText="1"/>
    </xf>
    <xf numFmtId="2" fontId="4" fillId="4" borderId="1" xfId="0" applyNumberFormat="1" applyFont="1" applyFill="1" applyBorder="1" applyAlignment="1">
      <alignment horizontal="center" wrapText="1"/>
    </xf>
    <xf numFmtId="0" fontId="4" fillId="5" borderId="1" xfId="0" applyFont="1" applyFill="1" applyBorder="1" applyAlignment="1">
      <alignment wrapText="1"/>
    </xf>
    <xf numFmtId="0" fontId="4" fillId="5" borderId="1" xfId="0" applyFont="1" applyFill="1" applyBorder="1" applyAlignment="1">
      <alignment horizontal="center" wrapText="1"/>
    </xf>
    <xf numFmtId="1" fontId="4" fillId="5" borderId="5" xfId="0" applyNumberFormat="1" applyFont="1" applyFill="1" applyBorder="1" applyAlignment="1">
      <alignment horizontal="center" wrapText="1"/>
    </xf>
    <xf numFmtId="2" fontId="4" fillId="5" borderId="1" xfId="0" applyNumberFormat="1" applyFont="1" applyFill="1" applyBorder="1" applyAlignment="1">
      <alignment horizontal="center" wrapText="1"/>
    </xf>
    <xf numFmtId="0" fontId="0" fillId="0" borderId="1" xfId="0" applyFont="1" applyFill="1" applyBorder="1" applyAlignment="1">
      <alignment horizontal="center" wrapText="1"/>
    </xf>
    <xf numFmtId="2" fontId="0" fillId="0" borderId="1" xfId="0" applyNumberFormat="1" applyFont="1" applyFill="1" applyBorder="1" applyAlignment="1">
      <alignment horizontal="center" wrapText="1"/>
    </xf>
    <xf numFmtId="0" fontId="0" fillId="0" borderId="1" xfId="0" applyFont="1" applyFill="1" applyBorder="1" applyAlignment="1">
      <alignment wrapText="1"/>
    </xf>
    <xf numFmtId="0" fontId="4" fillId="8" borderId="1" xfId="0" applyFont="1" applyFill="1" applyBorder="1" applyAlignment="1">
      <alignment wrapText="1"/>
    </xf>
    <xf numFmtId="0" fontId="4" fillId="8" borderId="1" xfId="0" applyFont="1" applyFill="1" applyBorder="1" applyAlignment="1">
      <alignment horizontal="center" wrapText="1"/>
    </xf>
    <xf numFmtId="2" fontId="4" fillId="8" borderId="1" xfId="0" applyNumberFormat="1" applyFont="1" applyFill="1" applyBorder="1" applyAlignment="1">
      <alignment horizontal="center" wrapText="1"/>
    </xf>
    <xf numFmtId="0" fontId="9" fillId="0" borderId="1" xfId="0" applyFont="1" applyFill="1" applyBorder="1" applyAlignment="1">
      <alignment wrapText="1"/>
    </xf>
    <xf numFmtId="0" fontId="9" fillId="0" borderId="1" xfId="0" applyFont="1" applyFill="1" applyBorder="1" applyAlignment="1">
      <alignment horizontal="center" wrapText="1"/>
    </xf>
    <xf numFmtId="2" fontId="9" fillId="0" borderId="1" xfId="0" applyNumberFormat="1" applyFont="1" applyFill="1" applyBorder="1" applyAlignment="1">
      <alignment horizontal="center" wrapText="1"/>
    </xf>
    <xf numFmtId="0" fontId="4" fillId="8" borderId="1" xfId="0" applyFont="1" applyFill="1" applyBorder="1" applyAlignment="1">
      <alignment horizontal="left"/>
    </xf>
    <xf numFmtId="0" fontId="6" fillId="8" borderId="1" xfId="0" applyFont="1" applyFill="1" applyBorder="1" applyAlignment="1">
      <alignment wrapText="1"/>
    </xf>
    <xf numFmtId="0" fontId="4" fillId="8" borderId="5" xfId="0" applyFont="1" applyFill="1" applyBorder="1" applyAlignment="1">
      <alignment horizontal="center" wrapText="1"/>
    </xf>
    <xf numFmtId="0" fontId="4" fillId="5" borderId="1" xfId="0" applyFont="1" applyFill="1" applyBorder="1" applyAlignment="1">
      <alignment horizontal="left" vertical="top"/>
    </xf>
    <xf numFmtId="1" fontId="4" fillId="8"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0" xfId="0" applyAlignment="1">
      <alignment vertical="top"/>
    </xf>
    <xf numFmtId="0" fontId="2" fillId="0" borderId="0" xfId="0" applyFont="1" applyFill="1" applyBorder="1" applyAlignment="1">
      <alignment horizontal="center" vertical="top" wrapText="1"/>
    </xf>
    <xf numFmtId="2" fontId="4" fillId="3" borderId="1" xfId="0" applyNumberFormat="1" applyFont="1" applyFill="1" applyBorder="1" applyAlignment="1">
      <alignment horizontal="center" wrapText="1"/>
    </xf>
    <xf numFmtId="0" fontId="2" fillId="2" borderId="2" xfId="0" applyFont="1" applyFill="1" applyBorder="1" applyAlignment="1">
      <alignment horizontal="center" vertical="center" wrapText="1"/>
    </xf>
    <xf numFmtId="2" fontId="4" fillId="8" borderId="4"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9" fontId="0" fillId="0" borderId="1" xfId="1" applyFont="1" applyFill="1" applyBorder="1" applyAlignment="1">
      <alignment horizontal="center" vertical="center" wrapText="1"/>
    </xf>
    <xf numFmtId="0" fontId="0" fillId="0" borderId="0" xfId="0" applyFill="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2" fontId="4" fillId="0" borderId="0" xfId="0" applyNumberFormat="1" applyFont="1" applyFill="1" applyBorder="1" applyAlignment="1">
      <alignment horizontal="center" wrapText="1"/>
    </xf>
    <xf numFmtId="2" fontId="0" fillId="0" borderId="0" xfId="0" applyNumberFormat="1" applyFill="1" applyBorder="1" applyAlignment="1">
      <alignment horizontal="center" wrapText="1"/>
    </xf>
    <xf numFmtId="2" fontId="0" fillId="0" borderId="0" xfId="0" applyNumberFormat="1" applyFont="1" applyFill="1" applyBorder="1" applyAlignment="1">
      <alignment horizontal="center" wrapText="1"/>
    </xf>
    <xf numFmtId="2" fontId="9" fillId="0" borderId="0" xfId="0" applyNumberFormat="1" applyFont="1" applyFill="1" applyBorder="1" applyAlignment="1">
      <alignment horizontal="center" wrapText="1"/>
    </xf>
    <xf numFmtId="0" fontId="0" fillId="0" borderId="0" xfId="0" applyFill="1" applyBorder="1"/>
    <xf numFmtId="2" fontId="9" fillId="0" borderId="3" xfId="0" applyNumberFormat="1" applyFont="1" applyFill="1" applyBorder="1" applyAlignment="1">
      <alignment horizontal="left" vertical="top" wrapText="1"/>
    </xf>
    <xf numFmtId="2" fontId="4" fillId="8" borderId="6" xfId="0" applyNumberFormat="1" applyFont="1" applyFill="1" applyBorder="1" applyAlignment="1">
      <alignment horizontal="center" vertical="top" wrapText="1"/>
    </xf>
    <xf numFmtId="2" fontId="2" fillId="0" borderId="13" xfId="0" applyNumberFormat="1" applyFont="1" applyFill="1" applyBorder="1" applyAlignment="1">
      <alignment horizontal="center" wrapText="1"/>
    </xf>
    <xf numFmtId="2" fontId="4" fillId="3" borderId="5" xfId="0" applyNumberFormat="1" applyFont="1" applyFill="1" applyBorder="1" applyAlignment="1">
      <alignment horizontal="center" wrapText="1"/>
    </xf>
    <xf numFmtId="0" fontId="0" fillId="0" borderId="13" xfId="0" applyBorder="1"/>
    <xf numFmtId="2" fontId="2" fillId="2" borderId="1" xfId="0" applyNumberFormat="1" applyFont="1" applyFill="1" applyBorder="1" applyAlignment="1">
      <alignment horizontal="left" vertical="top" wrapText="1"/>
    </xf>
    <xf numFmtId="2" fontId="2" fillId="0" borderId="1" xfId="0" applyNumberFormat="1" applyFont="1" applyFill="1" applyBorder="1" applyAlignment="1">
      <alignment horizontal="left" vertical="top" wrapText="1"/>
    </xf>
    <xf numFmtId="2" fontId="4" fillId="4" borderId="1" xfId="0" applyNumberFormat="1" applyFont="1" applyFill="1" applyBorder="1" applyAlignment="1">
      <alignment horizontal="left" vertical="top" wrapText="1"/>
    </xf>
    <xf numFmtId="9" fontId="2" fillId="2" borderId="1" xfId="1" applyFont="1" applyFill="1" applyBorder="1" applyAlignment="1">
      <alignment horizontal="center" vertical="center" wrapText="1"/>
    </xf>
    <xf numFmtId="9" fontId="0" fillId="0" borderId="13" xfId="1" applyFont="1" applyBorder="1"/>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9" fontId="4" fillId="8" borderId="1" xfId="1" applyFont="1" applyFill="1" applyBorder="1" applyAlignment="1">
      <alignment horizontal="center" wrapText="1"/>
    </xf>
    <xf numFmtId="9" fontId="0" fillId="0" borderId="0" xfId="1" applyFont="1"/>
    <xf numFmtId="10" fontId="4" fillId="3" borderId="1" xfId="1" applyNumberFormat="1" applyFont="1" applyFill="1" applyBorder="1" applyAlignment="1">
      <alignment horizontal="center" wrapText="1"/>
    </xf>
    <xf numFmtId="9" fontId="0" fillId="11" borderId="1" xfId="1" applyFont="1" applyFill="1" applyBorder="1" applyAlignment="1" applyProtection="1">
      <alignment horizontal="center" vertical="center" wrapText="1"/>
      <protection locked="0"/>
    </xf>
    <xf numFmtId="2" fontId="4"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4" fillId="9"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2" borderId="9" xfId="0" applyFont="1" applyFill="1" applyBorder="1" applyAlignment="1">
      <alignment horizontal="center" vertical="center" wrapText="1"/>
    </xf>
    <xf numFmtId="0" fontId="4" fillId="5"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2" fillId="0" borderId="1" xfId="0" applyFont="1" applyBorder="1" applyAlignment="1">
      <alignment horizontal="center" vertical="top" wrapText="1"/>
    </xf>
    <xf numFmtId="2" fontId="12" fillId="2"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top" wrapText="1"/>
    </xf>
    <xf numFmtId="0" fontId="0" fillId="0" borderId="0" xfId="0" applyAlignment="1">
      <alignment vertical="top" wrapText="1"/>
    </xf>
    <xf numFmtId="2" fontId="5" fillId="5" borderId="5"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2" fontId="0" fillId="0" borderId="0" xfId="0" applyNumberFormat="1" applyFont="1" applyFill="1" applyBorder="1" applyAlignment="1">
      <alignment horizontal="center" vertical="center" wrapText="1"/>
    </xf>
    <xf numFmtId="0" fontId="0" fillId="0" borderId="0" xfId="0" applyFont="1" applyAlignment="1">
      <alignment wrapText="1"/>
    </xf>
    <xf numFmtId="0" fontId="0" fillId="0" borderId="1" xfId="0" applyFont="1" applyFill="1" applyBorder="1" applyAlignment="1">
      <alignment vertical="center" wrapText="1"/>
    </xf>
    <xf numFmtId="2" fontId="0" fillId="9" borderId="1" xfId="0" applyNumberFormat="1" applyFont="1" applyFill="1" applyBorder="1" applyAlignment="1">
      <alignment horizontal="center" vertical="center" wrapText="1"/>
    </xf>
    <xf numFmtId="9" fontId="1" fillId="0" borderId="1" xfId="1" applyFont="1" applyFill="1" applyBorder="1" applyAlignment="1">
      <alignment horizontal="center" wrapText="1"/>
    </xf>
    <xf numFmtId="0" fontId="0" fillId="0" borderId="0" xfId="0" applyFont="1" applyFill="1"/>
    <xf numFmtId="0" fontId="0" fillId="0" borderId="1" xfId="0" quotePrefix="1" applyFont="1" applyFill="1" applyBorder="1" applyAlignment="1">
      <alignment horizontal="center" wrapText="1"/>
    </xf>
    <xf numFmtId="1" fontId="0" fillId="0" borderId="1" xfId="0" quotePrefix="1" applyNumberFormat="1" applyFont="1" applyFill="1" applyBorder="1" applyAlignment="1">
      <alignment horizontal="center" wrapText="1"/>
    </xf>
    <xf numFmtId="1" fontId="9" fillId="0" borderId="1" xfId="0" applyNumberFormat="1" applyFont="1" applyFill="1" applyBorder="1" applyAlignment="1">
      <alignment horizontal="center" wrapText="1"/>
    </xf>
    <xf numFmtId="2" fontId="9" fillId="0" borderId="3" xfId="0" applyNumberFormat="1" applyFont="1" applyFill="1" applyBorder="1" applyAlignment="1">
      <alignment horizontal="left" vertical="top"/>
    </xf>
    <xf numFmtId="0" fontId="0" fillId="0" borderId="0" xfId="0" applyFont="1"/>
    <xf numFmtId="0" fontId="13" fillId="0" borderId="0" xfId="0" applyFont="1" applyFill="1" applyBorder="1" applyAlignment="1">
      <alignment horizontal="center" vertical="center" wrapText="1"/>
    </xf>
    <xf numFmtId="0" fontId="0" fillId="0" borderId="1" xfId="0" applyFont="1" applyFill="1" applyBorder="1" applyAlignment="1">
      <alignment vertical="top"/>
    </xf>
    <xf numFmtId="166" fontId="2" fillId="2" borderId="2"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0" fontId="4" fillId="3" borderId="5" xfId="0" applyFont="1" applyFill="1" applyBorder="1" applyAlignment="1">
      <alignment horizontal="center" vertical="top" wrapText="1"/>
    </xf>
    <xf numFmtId="2" fontId="2" fillId="3" borderId="5" xfId="0" applyNumberFormat="1" applyFont="1" applyFill="1" applyBorder="1" applyAlignment="1">
      <alignment horizontal="center" vertical="center" wrapText="1"/>
    </xf>
    <xf numFmtId="2" fontId="4" fillId="13" borderId="1" xfId="0" applyNumberFormat="1" applyFont="1" applyFill="1" applyBorder="1" applyAlignment="1">
      <alignment horizontal="center" vertical="center" wrapText="1"/>
    </xf>
    <xf numFmtId="2" fontId="5" fillId="13" borderId="1" xfId="0" applyNumberFormat="1" applyFont="1" applyFill="1" applyBorder="1" applyAlignment="1">
      <alignment horizontal="center" vertical="center" wrapText="1"/>
    </xf>
    <xf numFmtId="0" fontId="4" fillId="14" borderId="1" xfId="0" applyFont="1" applyFill="1" applyBorder="1" applyAlignment="1">
      <alignment vertical="top" wrapText="1"/>
    </xf>
    <xf numFmtId="0" fontId="4" fillId="14" borderId="1" xfId="0" applyFont="1" applyFill="1" applyBorder="1" applyAlignment="1">
      <alignment horizontal="center" vertical="top" wrapText="1"/>
    </xf>
    <xf numFmtId="1" fontId="4" fillId="14" borderId="5" xfId="0" applyNumberFormat="1" applyFont="1" applyFill="1" applyBorder="1" applyAlignment="1">
      <alignment horizontal="center" vertical="top" wrapText="1"/>
    </xf>
    <xf numFmtId="2" fontId="4" fillId="14" borderId="1" xfId="0" applyNumberFormat="1" applyFont="1" applyFill="1" applyBorder="1" applyAlignment="1">
      <alignment horizontal="center" vertical="center" wrapText="1"/>
    </xf>
    <xf numFmtId="0" fontId="14" fillId="14" borderId="1" xfId="0" applyFont="1" applyFill="1" applyBorder="1" applyAlignment="1">
      <alignment horizontal="center" vertical="center" wrapText="1"/>
    </xf>
    <xf numFmtId="2" fontId="5" fillId="14" borderId="5" xfId="0" applyNumberFormat="1" applyFont="1" applyFill="1" applyBorder="1" applyAlignment="1">
      <alignment horizontal="center" vertical="center" wrapText="1"/>
    </xf>
    <xf numFmtId="2" fontId="5" fillId="14"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0" borderId="0" xfId="0" applyFont="1" applyFill="1" applyBorder="1" applyAlignment="1">
      <alignment horizontal="left" vertical="top" wrapText="1"/>
    </xf>
    <xf numFmtId="166" fontId="2" fillId="0" borderId="0" xfId="0" applyNumberFormat="1" applyFont="1" applyFill="1" applyBorder="1" applyAlignment="1">
      <alignment horizontal="left" vertical="top" wrapText="1"/>
    </xf>
    <xf numFmtId="2" fontId="4" fillId="13" borderId="1" xfId="0" applyNumberFormat="1" applyFont="1" applyFill="1" applyBorder="1" applyAlignment="1">
      <alignment horizontal="left" vertical="top" wrapText="1"/>
    </xf>
    <xf numFmtId="2" fontId="4" fillId="14" borderId="1" xfId="0" applyNumberFormat="1" applyFont="1" applyFill="1" applyBorder="1" applyAlignment="1">
      <alignment horizontal="left" vertical="top" wrapText="1"/>
    </xf>
    <xf numFmtId="2" fontId="0" fillId="9" borderId="1" xfId="0" applyNumberFormat="1" applyFont="1" applyFill="1" applyBorder="1" applyAlignment="1">
      <alignment horizontal="left" vertical="top" wrapText="1"/>
    </xf>
    <xf numFmtId="2" fontId="2" fillId="3" borderId="1" xfId="0" applyNumberFormat="1" applyFont="1" applyFill="1" applyBorder="1" applyAlignment="1">
      <alignment horizontal="left" vertical="top" wrapText="1"/>
    </xf>
    <xf numFmtId="0" fontId="4" fillId="9" borderId="1" xfId="0" applyFont="1" applyFill="1" applyBorder="1" applyAlignment="1">
      <alignment horizontal="left" vertical="top" wrapText="1"/>
    </xf>
    <xf numFmtId="0" fontId="0" fillId="3" borderId="1" xfId="0" applyFill="1" applyBorder="1" applyAlignment="1">
      <alignment horizontal="left" vertical="top" wrapText="1"/>
    </xf>
    <xf numFmtId="0" fontId="14" fillId="14" borderId="1" xfId="0" applyFont="1"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4" xfId="0" applyFont="1" applyFill="1" applyBorder="1" applyAlignment="1">
      <alignment horizontal="left" vertical="top" wrapText="1"/>
    </xf>
    <xf numFmtId="2" fontId="9" fillId="11" borderId="5" xfId="0" applyNumberFormat="1" applyFont="1" applyFill="1" applyBorder="1" applyAlignment="1" applyProtection="1">
      <alignment horizontal="center" vertical="center" wrapText="1"/>
      <protection locked="0"/>
    </xf>
    <xf numFmtId="2" fontId="9" fillId="11" borderId="1" xfId="0" applyNumberFormat="1" applyFont="1" applyFill="1" applyBorder="1" applyAlignment="1" applyProtection="1">
      <alignment horizontal="center" vertical="center" wrapText="1"/>
      <protection locked="0"/>
    </xf>
    <xf numFmtId="2" fontId="0" fillId="11" borderId="1" xfId="0" applyNumberFormat="1" applyFont="1" applyFill="1" applyBorder="1" applyAlignment="1" applyProtection="1">
      <alignment horizontal="left" vertical="top" wrapText="1"/>
      <protection locked="0"/>
    </xf>
    <xf numFmtId="2" fontId="0" fillId="11" borderId="1" xfId="0" applyNumberFormat="1" applyFont="1" applyFill="1" applyBorder="1" applyAlignment="1" applyProtection="1">
      <alignment horizontal="center" vertical="center" wrapText="1"/>
      <protection locked="0"/>
    </xf>
    <xf numFmtId="2" fontId="0" fillId="11" borderId="4" xfId="0" applyNumberFormat="1" applyFont="1" applyFill="1" applyBorder="1" applyAlignment="1" applyProtection="1">
      <alignment horizontal="center" vertical="center" wrapText="1"/>
      <protection locked="0"/>
    </xf>
    <xf numFmtId="164" fontId="0" fillId="11" borderId="1" xfId="2" applyFont="1" applyFill="1" applyBorder="1" applyAlignment="1" applyProtection="1">
      <alignment horizontal="center" vertical="center" wrapText="1"/>
      <protection locked="0"/>
    </xf>
    <xf numFmtId="2" fontId="0" fillId="11" borderId="1" xfId="0" quotePrefix="1" applyNumberFormat="1" applyFont="1" applyFill="1" applyBorder="1" applyAlignment="1" applyProtection="1">
      <alignment horizontal="left" vertical="top" wrapText="1"/>
      <protection locked="0"/>
    </xf>
    <xf numFmtId="2" fontId="4" fillId="3" borderId="4" xfId="0" applyNumberFormat="1" applyFont="1" applyFill="1" applyBorder="1" applyAlignment="1">
      <alignment horizontal="center" vertical="center" wrapText="1"/>
    </xf>
    <xf numFmtId="2" fontId="4" fillId="5" borderId="4" xfId="0" applyNumberFormat="1" applyFont="1" applyFill="1" applyBorder="1" applyAlignment="1">
      <alignment horizontal="center" vertical="center" wrapText="1"/>
    </xf>
    <xf numFmtId="2" fontId="9" fillId="0" borderId="4" xfId="0" applyNumberFormat="1"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2" fontId="0" fillId="0" borderId="4" xfId="0" applyNumberFormat="1" applyBorder="1" applyAlignment="1">
      <alignment horizontal="center" vertical="center"/>
    </xf>
    <xf numFmtId="2" fontId="0" fillId="0" borderId="1" xfId="0" applyNumberFormat="1" applyBorder="1" applyAlignment="1">
      <alignment horizontal="center" vertical="center"/>
    </xf>
    <xf numFmtId="2" fontId="0" fillId="0" borderId="0" xfId="0" applyNumberFormat="1" applyAlignment="1">
      <alignment horizontal="center" vertical="center"/>
    </xf>
    <xf numFmtId="0" fontId="0" fillId="0" borderId="0" xfId="0" applyAlignment="1" applyProtection="1">
      <alignment wrapText="1"/>
    </xf>
    <xf numFmtId="2" fontId="2" fillId="0" borderId="0" xfId="0" applyNumberFormat="1" applyFont="1" applyFill="1" applyBorder="1" applyAlignment="1" applyProtection="1">
      <alignment horizontal="center" vertical="center" wrapText="1"/>
    </xf>
    <xf numFmtId="1" fontId="2" fillId="2" borderId="1"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166" fontId="2" fillId="2" borderId="2" xfId="0" applyNumberFormat="1" applyFont="1" applyFill="1" applyBorder="1" applyAlignment="1" applyProtection="1">
      <alignment horizontal="center" vertical="center" wrapText="1"/>
    </xf>
    <xf numFmtId="0" fontId="0" fillId="0" borderId="0" xfId="0" applyFill="1" applyBorder="1" applyAlignment="1" applyProtection="1">
      <alignment wrapText="1"/>
    </xf>
    <xf numFmtId="0" fontId="2" fillId="0" borderId="0" xfId="0" applyFont="1" applyFill="1" applyBorder="1" applyAlignment="1" applyProtection="1">
      <alignment horizontal="center" vertical="center" wrapText="1"/>
    </xf>
    <xf numFmtId="2" fontId="5"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top" wrapText="1"/>
    </xf>
    <xf numFmtId="166" fontId="2" fillId="0" borderId="0" xfId="0" applyNumberFormat="1" applyFont="1" applyFill="1" applyBorder="1" applyAlignment="1" applyProtection="1">
      <alignment horizontal="left" vertical="top" wrapText="1"/>
    </xf>
    <xf numFmtId="0" fontId="4" fillId="3" borderId="5" xfId="0" applyFont="1" applyFill="1" applyBorder="1" applyAlignment="1" applyProtection="1">
      <alignment horizontal="center" vertical="top" wrapText="1"/>
    </xf>
    <xf numFmtId="2" fontId="2" fillId="3" borderId="5" xfId="0" applyNumberFormat="1" applyFont="1" applyFill="1" applyBorder="1" applyAlignment="1" applyProtection="1">
      <alignment horizontal="center" vertical="center" wrapText="1"/>
    </xf>
    <xf numFmtId="2" fontId="4" fillId="0" borderId="0" xfId="0" applyNumberFormat="1" applyFont="1" applyFill="1" applyBorder="1" applyAlignment="1" applyProtection="1">
      <alignment horizontal="center" vertical="center" wrapText="1"/>
    </xf>
    <xf numFmtId="2" fontId="4" fillId="3" borderId="5" xfId="0" applyNumberFormat="1" applyFont="1" applyFill="1" applyBorder="1" applyAlignment="1" applyProtection="1">
      <alignment horizontal="left" vertical="top" wrapText="1"/>
    </xf>
    <xf numFmtId="0" fontId="4" fillId="4" borderId="1" xfId="0" applyFont="1" applyFill="1" applyBorder="1" applyAlignment="1" applyProtection="1">
      <alignment horizontal="center" vertical="top" wrapText="1"/>
    </xf>
    <xf numFmtId="2" fontId="4" fillId="4" borderId="1" xfId="0" applyNumberFormat="1" applyFont="1" applyFill="1" applyBorder="1" applyAlignment="1" applyProtection="1">
      <alignment horizontal="center" vertical="center" wrapText="1"/>
    </xf>
    <xf numFmtId="2" fontId="5" fillId="13" borderId="1" xfId="0" applyNumberFormat="1" applyFont="1" applyFill="1" applyBorder="1" applyAlignment="1" applyProtection="1">
      <alignment horizontal="center" vertical="center" wrapText="1"/>
    </xf>
    <xf numFmtId="2" fontId="4" fillId="13" borderId="1" xfId="0" applyNumberFormat="1" applyFont="1" applyFill="1" applyBorder="1" applyAlignment="1" applyProtection="1">
      <alignment horizontal="left" vertical="top" wrapText="1"/>
    </xf>
    <xf numFmtId="0" fontId="0" fillId="0" borderId="0" xfId="0" applyFont="1" applyFill="1" applyAlignment="1" applyProtection="1">
      <alignment wrapText="1"/>
    </xf>
    <xf numFmtId="0" fontId="0" fillId="0" borderId="1" xfId="0" applyFont="1" applyFill="1" applyBorder="1" applyAlignment="1" applyProtection="1">
      <alignment vertical="top" wrapText="1"/>
    </xf>
    <xf numFmtId="0" fontId="0" fillId="0" borderId="1" xfId="0" applyFont="1" applyFill="1" applyBorder="1" applyAlignment="1" applyProtection="1">
      <alignment horizontal="center" vertical="top" wrapText="1"/>
    </xf>
    <xf numFmtId="1" fontId="0" fillId="0" borderId="5" xfId="0" applyNumberFormat="1" applyFont="1" applyFill="1" applyBorder="1" applyAlignment="1" applyProtection="1">
      <alignment horizontal="center" vertical="top" wrapText="1"/>
    </xf>
    <xf numFmtId="2" fontId="0" fillId="0" borderId="1" xfId="0" applyNumberFormat="1" applyFont="1" applyFill="1" applyBorder="1" applyAlignment="1" applyProtection="1">
      <alignment horizontal="center" vertical="center" wrapText="1"/>
    </xf>
    <xf numFmtId="2" fontId="0" fillId="0" borderId="0" xfId="0" applyNumberFormat="1" applyFont="1" applyFill="1" applyBorder="1" applyAlignment="1" applyProtection="1">
      <alignment horizontal="center" vertical="center" wrapText="1"/>
    </xf>
    <xf numFmtId="2" fontId="9" fillId="0" borderId="5" xfId="0" applyNumberFormat="1" applyFont="1" applyFill="1" applyBorder="1" applyAlignment="1" applyProtection="1">
      <alignment horizontal="center" vertical="center" wrapText="1"/>
    </xf>
    <xf numFmtId="0" fontId="0" fillId="0" borderId="1" xfId="0" applyFont="1" applyFill="1" applyBorder="1" applyAlignment="1" applyProtection="1">
      <alignment horizontal="left" vertical="top"/>
    </xf>
    <xf numFmtId="2" fontId="0" fillId="0" borderId="1" xfId="0" applyNumberFormat="1" applyFont="1" applyFill="1" applyBorder="1" applyAlignment="1" applyProtection="1">
      <alignment horizontal="center" vertical="top" wrapText="1"/>
    </xf>
    <xf numFmtId="2" fontId="9" fillId="0" borderId="1" xfId="0" applyNumberFormat="1" applyFont="1" applyFill="1" applyBorder="1" applyAlignment="1" applyProtection="1">
      <alignment horizontal="center" vertical="center" wrapText="1"/>
    </xf>
    <xf numFmtId="0" fontId="0" fillId="0" borderId="1" xfId="0" applyFont="1" applyFill="1" applyBorder="1" applyAlignment="1" applyProtection="1">
      <alignment horizontal="left" vertical="top" wrapText="1"/>
    </xf>
    <xf numFmtId="2" fontId="2" fillId="3" borderId="1" xfId="0" applyNumberFormat="1" applyFont="1" applyFill="1" applyBorder="1" applyAlignment="1" applyProtection="1">
      <alignment horizontal="center" vertical="center" wrapText="1"/>
    </xf>
    <xf numFmtId="2" fontId="2" fillId="3" borderId="1" xfId="0" applyNumberFormat="1" applyFont="1" applyFill="1" applyBorder="1" applyAlignment="1" applyProtection="1">
      <alignment horizontal="left" vertical="top" wrapText="1"/>
    </xf>
    <xf numFmtId="0" fontId="4" fillId="9" borderId="1" xfId="0" applyFont="1" applyFill="1" applyBorder="1" applyAlignment="1" applyProtection="1">
      <alignment vertical="top" wrapText="1"/>
    </xf>
    <xf numFmtId="0" fontId="4" fillId="9" borderId="1" xfId="0" applyFont="1" applyFill="1" applyBorder="1" applyAlignment="1" applyProtection="1">
      <alignment horizontal="center" vertical="top" wrapText="1"/>
    </xf>
    <xf numFmtId="2" fontId="4" fillId="9" borderId="1" xfId="0" applyNumberFormat="1"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4" fillId="9" borderId="1" xfId="0" applyFont="1" applyFill="1" applyBorder="1" applyAlignment="1" applyProtection="1">
      <alignment horizontal="left" vertical="top" wrapText="1"/>
    </xf>
    <xf numFmtId="0" fontId="4" fillId="9" borderId="2" xfId="0" applyFont="1" applyFill="1" applyBorder="1" applyAlignment="1" applyProtection="1">
      <alignment horizontal="left" vertical="top" wrapText="1"/>
    </xf>
    <xf numFmtId="0" fontId="5" fillId="9"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top" wrapText="1"/>
    </xf>
    <xf numFmtId="2" fontId="4" fillId="3" borderId="1" xfId="0" applyNumberFormat="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0" fillId="3" borderId="1" xfId="0" applyFill="1" applyBorder="1" applyAlignment="1" applyProtection="1">
      <alignment horizontal="left" vertical="top" wrapText="1"/>
    </xf>
    <xf numFmtId="0" fontId="4" fillId="8" borderId="1" xfId="0" applyFont="1" applyFill="1" applyBorder="1" applyAlignment="1" applyProtection="1">
      <alignment vertical="top" wrapText="1"/>
    </xf>
    <xf numFmtId="0" fontId="4" fillId="8" borderId="1" xfId="0" applyFont="1" applyFill="1" applyBorder="1" applyAlignment="1" applyProtection="1">
      <alignment horizontal="center" vertical="top" wrapText="1"/>
    </xf>
    <xf numFmtId="0" fontId="5" fillId="8" borderId="0" xfId="0" applyFont="1" applyFill="1" applyAlignment="1" applyProtection="1">
      <alignment horizontal="center" wrapText="1"/>
    </xf>
    <xf numFmtId="2" fontId="4" fillId="5" borderId="1" xfId="0" applyNumberFormat="1" applyFont="1" applyFill="1" applyBorder="1" applyAlignment="1" applyProtection="1">
      <alignment horizontal="center" vertical="center" wrapText="1"/>
    </xf>
    <xf numFmtId="2" fontId="5" fillId="5" borderId="1" xfId="0" applyNumberFormat="1" applyFont="1" applyFill="1" applyBorder="1" applyAlignment="1" applyProtection="1">
      <alignment horizontal="center" vertical="center" wrapText="1"/>
    </xf>
    <xf numFmtId="2" fontId="4" fillId="5" borderId="1" xfId="0" applyNumberFormat="1" applyFont="1" applyFill="1" applyBorder="1" applyAlignment="1" applyProtection="1">
      <alignment horizontal="left" vertical="top" wrapText="1"/>
    </xf>
    <xf numFmtId="0" fontId="0" fillId="0" borderId="1" xfId="0" applyFont="1" applyFill="1" applyBorder="1" applyAlignment="1" applyProtection="1">
      <alignment vertical="top"/>
    </xf>
    <xf numFmtId="0" fontId="4" fillId="14" borderId="1" xfId="0" applyFont="1" applyFill="1" applyBorder="1" applyAlignment="1" applyProtection="1">
      <alignment vertical="top" wrapText="1"/>
    </xf>
    <xf numFmtId="0" fontId="4" fillId="14" borderId="1" xfId="0" applyFont="1" applyFill="1" applyBorder="1" applyAlignment="1" applyProtection="1">
      <alignment horizontal="center" vertical="top" wrapText="1"/>
    </xf>
    <xf numFmtId="2" fontId="4" fillId="14" borderId="1" xfId="0" applyNumberFormat="1" applyFont="1" applyFill="1" applyBorder="1" applyAlignment="1" applyProtection="1">
      <alignment horizontal="center" vertical="center" wrapText="1"/>
    </xf>
    <xf numFmtId="2" fontId="5" fillId="14" borderId="1" xfId="0" applyNumberFormat="1" applyFont="1" applyFill="1" applyBorder="1" applyAlignment="1" applyProtection="1">
      <alignment horizontal="center" vertical="center" wrapText="1"/>
    </xf>
    <xf numFmtId="2" fontId="4" fillId="14" borderId="1" xfId="0" applyNumberFormat="1" applyFont="1" applyFill="1" applyBorder="1" applyAlignment="1" applyProtection="1">
      <alignment horizontal="left" vertical="top" wrapText="1"/>
    </xf>
    <xf numFmtId="2" fontId="2" fillId="3" borderId="2" xfId="0" applyNumberFormat="1" applyFont="1" applyFill="1" applyBorder="1" applyAlignment="1" applyProtection="1">
      <alignment horizontal="center" vertical="center" wrapText="1"/>
    </xf>
    <xf numFmtId="0" fontId="0" fillId="0" borderId="0" xfId="0" applyBorder="1" applyAlignment="1" applyProtection="1">
      <alignment wrapText="1"/>
    </xf>
    <xf numFmtId="0" fontId="2" fillId="0" borderId="0" xfId="0" applyFont="1" applyBorder="1" applyAlignment="1" applyProtection="1">
      <alignment vertical="top" wrapText="1"/>
    </xf>
    <xf numFmtId="0" fontId="2" fillId="0" borderId="0" xfId="0" applyFont="1" applyBorder="1" applyAlignment="1" applyProtection="1">
      <alignment horizontal="center" vertical="top" wrapText="1"/>
    </xf>
    <xf numFmtId="2" fontId="2" fillId="0" borderId="0" xfId="0" applyNumberFormat="1"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2" fontId="2" fillId="2" borderId="1" xfId="0" applyNumberFormat="1" applyFont="1" applyFill="1" applyBorder="1" applyAlignment="1" applyProtection="1">
      <alignment horizontal="center" vertical="center" wrapText="1"/>
    </xf>
    <xf numFmtId="2" fontId="12" fillId="2" borderId="1" xfId="0" applyNumberFormat="1" applyFont="1" applyFill="1" applyBorder="1" applyAlignment="1" applyProtection="1">
      <alignment horizontal="center" vertical="center" wrapText="1"/>
    </xf>
    <xf numFmtId="2" fontId="2" fillId="2" borderId="1" xfId="0" applyNumberFormat="1" applyFont="1" applyFill="1" applyBorder="1" applyAlignment="1" applyProtection="1">
      <alignment horizontal="left" vertical="top" wrapText="1"/>
    </xf>
    <xf numFmtId="0" fontId="0" fillId="0" borderId="0" xfId="0" applyAlignment="1" applyProtection="1">
      <alignment horizontal="center" vertical="top" wrapText="1"/>
    </xf>
    <xf numFmtId="0" fontId="0" fillId="0" borderId="0" xfId="0" applyAlignment="1" applyProtection="1">
      <alignment vertical="top" wrapText="1"/>
    </xf>
    <xf numFmtId="0" fontId="0" fillId="0" borderId="0" xfId="0" applyAlignment="1" applyProtection="1">
      <alignment horizontal="center" vertical="center" wrapText="1"/>
    </xf>
    <xf numFmtId="0" fontId="0" fillId="0" borderId="0" xfId="0" applyFill="1" applyBorder="1" applyAlignment="1" applyProtection="1">
      <alignment horizontal="center" vertical="center" wrapText="1"/>
    </xf>
    <xf numFmtId="0" fontId="9" fillId="0" borderId="0" xfId="0" applyFont="1" applyAlignment="1" applyProtection="1">
      <alignment horizontal="center" vertical="center" wrapText="1"/>
    </xf>
    <xf numFmtId="0" fontId="0" fillId="0" borderId="0" xfId="0" applyAlignment="1" applyProtection="1">
      <alignment horizontal="left" vertical="top" wrapText="1"/>
    </xf>
    <xf numFmtId="0" fontId="0" fillId="0" borderId="1" xfId="0" applyFill="1" applyBorder="1" applyAlignment="1" applyProtection="1">
      <alignment horizontal="left" vertical="top" wrapText="1"/>
    </xf>
    <xf numFmtId="2" fontId="2" fillId="2" borderId="2" xfId="0" applyNumberFormat="1" applyFont="1" applyFill="1" applyBorder="1" applyAlignment="1" applyProtection="1">
      <alignment horizontal="center" vertical="center" wrapText="1"/>
    </xf>
    <xf numFmtId="0" fontId="4" fillId="0" borderId="0" xfId="0" applyFont="1" applyAlignment="1" applyProtection="1">
      <alignment horizontal="center"/>
    </xf>
    <xf numFmtId="0" fontId="0" fillId="0" borderId="0" xfId="0" applyProtection="1"/>
    <xf numFmtId="2" fontId="2" fillId="0" borderId="0" xfId="0" applyNumberFormat="1" applyFont="1" applyFill="1" applyBorder="1" applyAlignment="1" applyProtection="1">
      <alignment horizontal="left" vertical="top" wrapText="1"/>
    </xf>
    <xf numFmtId="0" fontId="4" fillId="3" borderId="8" xfId="0" applyFont="1" applyFill="1" applyBorder="1" applyAlignment="1" applyProtection="1">
      <alignment vertical="top" wrapText="1"/>
    </xf>
    <xf numFmtId="0" fontId="4" fillId="3" borderId="8" xfId="0" applyFont="1" applyFill="1" applyBorder="1" applyAlignment="1" applyProtection="1">
      <alignment vertical="top"/>
    </xf>
    <xf numFmtId="0" fontId="4" fillId="3" borderId="7" xfId="0" applyFont="1" applyFill="1" applyBorder="1" applyAlignment="1" applyProtection="1">
      <alignment vertical="top" wrapText="1"/>
    </xf>
    <xf numFmtId="0" fontId="4" fillId="3" borderId="9" xfId="0" applyFont="1" applyFill="1" applyBorder="1" applyAlignment="1" applyProtection="1">
      <alignment vertical="top" wrapText="1"/>
    </xf>
    <xf numFmtId="2" fontId="4" fillId="3" borderId="9" xfId="0" applyNumberFormat="1" applyFont="1" applyFill="1" applyBorder="1" applyAlignment="1" applyProtection="1">
      <alignment horizontal="center" vertical="center" wrapText="1"/>
    </xf>
    <xf numFmtId="2" fontId="4" fillId="3" borderId="5" xfId="0" applyNumberFormat="1" applyFont="1" applyFill="1" applyBorder="1" applyAlignment="1" applyProtection="1">
      <alignment horizontal="center" vertical="center" wrapText="1"/>
    </xf>
    <xf numFmtId="0" fontId="4" fillId="4" borderId="5" xfId="0" applyFont="1" applyFill="1" applyBorder="1" applyAlignment="1" applyProtection="1">
      <alignment horizontal="center" vertical="top" wrapText="1"/>
    </xf>
    <xf numFmtId="0" fontId="4" fillId="4" borderId="7" xfId="0" applyFont="1" applyFill="1" applyBorder="1" applyAlignment="1" applyProtection="1">
      <alignment vertical="top"/>
    </xf>
    <xf numFmtId="0" fontId="4" fillId="4" borderId="7" xfId="0" applyFont="1" applyFill="1" applyBorder="1" applyAlignment="1" applyProtection="1">
      <alignment vertical="top" wrapText="1"/>
    </xf>
    <xf numFmtId="2" fontId="4" fillId="4" borderId="4" xfId="0" applyNumberFormat="1" applyFont="1" applyFill="1" applyBorder="1" applyAlignment="1" applyProtection="1">
      <alignment horizontal="left" vertical="top" wrapText="1"/>
    </xf>
    <xf numFmtId="2" fontId="4" fillId="4" borderId="4" xfId="0" applyNumberFormat="1" applyFont="1" applyFill="1" applyBorder="1" applyAlignment="1" applyProtection="1">
      <alignment horizontal="center" vertical="center" wrapText="1"/>
    </xf>
    <xf numFmtId="0" fontId="4" fillId="5" borderId="1" xfId="0" applyFont="1" applyFill="1" applyBorder="1" applyAlignment="1" applyProtection="1">
      <alignment vertical="top" wrapText="1"/>
    </xf>
    <xf numFmtId="0" fontId="4" fillId="5" borderId="1" xfId="0" applyFont="1" applyFill="1" applyBorder="1" applyAlignment="1" applyProtection="1">
      <alignment horizontal="center" vertical="top" wrapText="1"/>
    </xf>
    <xf numFmtId="1" fontId="4" fillId="5" borderId="5" xfId="0" applyNumberFormat="1" applyFont="1" applyFill="1" applyBorder="1" applyAlignment="1" applyProtection="1">
      <alignment horizontal="center" vertical="top" wrapText="1"/>
    </xf>
    <xf numFmtId="2" fontId="4" fillId="8" borderId="1" xfId="0" applyNumberFormat="1" applyFont="1" applyFill="1" applyBorder="1" applyAlignment="1" applyProtection="1">
      <alignment horizontal="center" vertical="center" wrapText="1"/>
    </xf>
    <xf numFmtId="0" fontId="4" fillId="6" borderId="1" xfId="0" applyFont="1" applyFill="1" applyBorder="1" applyAlignment="1" applyProtection="1">
      <alignment vertical="top" wrapText="1"/>
    </xf>
    <xf numFmtId="0" fontId="4" fillId="6" borderId="1" xfId="0" applyFont="1" applyFill="1" applyBorder="1" applyAlignment="1" applyProtection="1">
      <alignment horizontal="center" vertical="top" wrapText="1"/>
    </xf>
    <xf numFmtId="0" fontId="4" fillId="7" borderId="1" xfId="0" applyFont="1" applyFill="1" applyBorder="1" applyAlignment="1" applyProtection="1">
      <alignment horizontal="center" vertical="top" wrapText="1"/>
    </xf>
    <xf numFmtId="2" fontId="0" fillId="7" borderId="1" xfId="0" applyNumberFormat="1" applyFill="1" applyBorder="1" applyAlignment="1" applyProtection="1">
      <alignment horizontal="center" vertical="center" wrapText="1"/>
    </xf>
    <xf numFmtId="2" fontId="0" fillId="7" borderId="1" xfId="0" applyNumberFormat="1" applyFill="1" applyBorder="1" applyAlignment="1" applyProtection="1">
      <alignment horizontal="left" vertical="top" wrapText="1"/>
    </xf>
    <xf numFmtId="0" fontId="0" fillId="0" borderId="6" xfId="0" applyFont="1" applyFill="1" applyBorder="1" applyAlignment="1" applyProtection="1">
      <alignment horizontal="center" vertical="top" wrapText="1"/>
    </xf>
    <xf numFmtId="2" fontId="0" fillId="0" borderId="1" xfId="0" applyNumberFormat="1" applyFont="1" applyFill="1" applyBorder="1" applyAlignment="1" applyProtection="1">
      <alignment horizontal="left" vertical="top" wrapText="1"/>
    </xf>
    <xf numFmtId="0" fontId="0" fillId="0" borderId="0" xfId="0" applyFont="1" applyFill="1" applyAlignment="1" applyProtection="1">
      <alignment horizontal="center" wrapText="1"/>
    </xf>
    <xf numFmtId="0" fontId="4" fillId="7"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4" fillId="7" borderId="1" xfId="0" applyFont="1" applyFill="1" applyBorder="1" applyAlignment="1" applyProtection="1">
      <alignment vertical="top" wrapText="1"/>
    </xf>
    <xf numFmtId="0" fontId="0" fillId="0" borderId="6" xfId="0" applyFont="1" applyFill="1" applyBorder="1" applyAlignment="1" applyProtection="1">
      <alignment horizontal="center" vertical="center" wrapText="1"/>
    </xf>
    <xf numFmtId="2" fontId="4" fillId="8" borderId="1" xfId="0" applyNumberFormat="1" applyFont="1" applyFill="1" applyBorder="1" applyAlignment="1" applyProtection="1">
      <alignment horizontal="left" vertical="top" wrapText="1"/>
    </xf>
    <xf numFmtId="0" fontId="0" fillId="0" borderId="4" xfId="0" applyFont="1" applyFill="1" applyBorder="1" applyAlignment="1" applyProtection="1">
      <alignment horizontal="left" vertical="top" wrapText="1"/>
    </xf>
    <xf numFmtId="1" fontId="4" fillId="7" borderId="1" xfId="0" applyNumberFormat="1" applyFont="1" applyFill="1" applyBorder="1" applyAlignment="1" applyProtection="1">
      <alignment horizontal="center" vertical="center" wrapText="1"/>
    </xf>
    <xf numFmtId="1" fontId="0" fillId="0" borderId="1" xfId="0" applyNumberFormat="1" applyFont="1" applyFill="1" applyBorder="1" applyAlignment="1" applyProtection="1">
      <alignment horizontal="center" vertical="center" wrapText="1"/>
    </xf>
    <xf numFmtId="2" fontId="0" fillId="0" borderId="4" xfId="0" applyNumberFormat="1" applyFont="1" applyFill="1" applyBorder="1" applyAlignment="1" applyProtection="1">
      <alignment horizontal="left" vertical="top" wrapText="1"/>
    </xf>
    <xf numFmtId="0" fontId="5" fillId="10" borderId="1" xfId="0" applyFont="1" applyFill="1" applyBorder="1" applyAlignment="1" applyProtection="1">
      <alignment vertical="top" wrapText="1"/>
    </xf>
    <xf numFmtId="0" fontId="5" fillId="10" borderId="1" xfId="0" applyFont="1" applyFill="1" applyBorder="1" applyAlignment="1" applyProtection="1">
      <alignment horizontal="center" vertical="top" wrapText="1"/>
    </xf>
    <xf numFmtId="1" fontId="5" fillId="10" borderId="1" xfId="0" applyNumberFormat="1" applyFont="1" applyFill="1" applyBorder="1" applyAlignment="1" applyProtection="1">
      <alignment horizontal="center" vertical="center" wrapText="1"/>
    </xf>
    <xf numFmtId="2" fontId="5" fillId="10" borderId="3" xfId="0" applyNumberFormat="1" applyFont="1" applyFill="1" applyBorder="1" applyAlignment="1" applyProtection="1">
      <alignment horizontal="left" vertical="top"/>
    </xf>
    <xf numFmtId="2" fontId="5" fillId="10" borderId="4" xfId="0" applyNumberFormat="1" applyFont="1" applyFill="1" applyBorder="1" applyAlignment="1" applyProtection="1">
      <alignment horizontal="left" vertical="top" wrapText="1"/>
    </xf>
    <xf numFmtId="2" fontId="9" fillId="10" borderId="1" xfId="0" applyNumberFormat="1" applyFont="1" applyFill="1" applyBorder="1" applyAlignment="1" applyProtection="1">
      <alignment horizontal="center" vertical="center" wrapText="1"/>
    </xf>
    <xf numFmtId="2" fontId="9" fillId="10" borderId="1" xfId="0" applyNumberFormat="1" applyFont="1" applyFill="1" applyBorder="1" applyAlignment="1" applyProtection="1">
      <alignment horizontal="left" vertical="top" wrapText="1"/>
    </xf>
    <xf numFmtId="0" fontId="9" fillId="0" borderId="0" xfId="0" applyFont="1" applyFill="1" applyAlignment="1" applyProtection="1">
      <alignment wrapText="1"/>
    </xf>
    <xf numFmtId="0" fontId="9" fillId="0" borderId="1" xfId="0" applyFont="1" applyFill="1" applyBorder="1" applyAlignment="1" applyProtection="1">
      <alignment vertical="top" wrapText="1"/>
    </xf>
    <xf numFmtId="0" fontId="9" fillId="0" borderId="1" xfId="0" applyFont="1" applyFill="1" applyBorder="1" applyAlignment="1" applyProtection="1">
      <alignment horizontal="center" vertical="top" wrapText="1"/>
    </xf>
    <xf numFmtId="1" fontId="9" fillId="0" borderId="6" xfId="0" applyNumberFormat="1" applyFont="1" applyFill="1" applyBorder="1" applyAlignment="1" applyProtection="1">
      <alignment horizontal="center" vertical="center" wrapText="1"/>
    </xf>
    <xf numFmtId="2" fontId="9" fillId="0" borderId="1" xfId="0" applyNumberFormat="1" applyFont="1" applyFill="1" applyBorder="1" applyAlignment="1" applyProtection="1">
      <alignment horizontal="center" vertical="top"/>
    </xf>
    <xf numFmtId="2" fontId="9" fillId="0" borderId="4" xfId="0" applyNumberFormat="1" applyFont="1" applyFill="1" applyBorder="1" applyAlignment="1" applyProtection="1">
      <alignment horizontal="left" vertical="top" wrapText="1"/>
    </xf>
    <xf numFmtId="2" fontId="9" fillId="0" borderId="1" xfId="0" applyNumberFormat="1" applyFont="1" applyFill="1" applyBorder="1" applyAlignment="1" applyProtection="1">
      <alignment horizontal="left" vertical="top" wrapText="1"/>
    </xf>
    <xf numFmtId="0" fontId="4" fillId="8" borderId="1" xfId="0" applyFont="1" applyFill="1" applyBorder="1" applyAlignment="1" applyProtection="1">
      <alignment horizontal="left" vertical="top"/>
    </xf>
    <xf numFmtId="0" fontId="0" fillId="8" borderId="1" xfId="0" applyFill="1" applyBorder="1" applyAlignment="1" applyProtection="1">
      <alignment vertical="top" wrapText="1"/>
    </xf>
    <xf numFmtId="2" fontId="4" fillId="8" borderId="1" xfId="0" applyNumberFormat="1" applyFont="1" applyFill="1" applyBorder="1" applyAlignment="1" applyProtection="1">
      <alignment horizontal="center" vertical="top" wrapText="1"/>
    </xf>
    <xf numFmtId="0" fontId="6" fillId="8" borderId="1" xfId="0" applyFont="1" applyFill="1" applyBorder="1" applyAlignment="1" applyProtection="1">
      <alignment vertical="top" wrapText="1"/>
    </xf>
    <xf numFmtId="2" fontId="6" fillId="8" borderId="1" xfId="0" applyNumberFormat="1" applyFont="1" applyFill="1" applyBorder="1" applyAlignment="1" applyProtection="1">
      <alignment horizontal="left" vertical="top" wrapText="1"/>
    </xf>
    <xf numFmtId="2" fontId="6" fillId="8" borderId="1" xfId="0" applyNumberFormat="1" applyFont="1" applyFill="1" applyBorder="1" applyAlignment="1" applyProtection="1">
      <alignment horizontal="center" vertical="center" wrapText="1"/>
    </xf>
    <xf numFmtId="0" fontId="0" fillId="0" borderId="3" xfId="0" applyFont="1" applyFill="1" applyBorder="1" applyAlignment="1" applyProtection="1">
      <alignment horizontal="center" vertical="top" wrapText="1"/>
    </xf>
    <xf numFmtId="0" fontId="0" fillId="0" borderId="3" xfId="0" applyFont="1" applyFill="1" applyBorder="1" applyAlignment="1" applyProtection="1">
      <alignment horizontal="left" vertical="top" wrapText="1"/>
    </xf>
    <xf numFmtId="2" fontId="0" fillId="0" borderId="4" xfId="0" applyNumberFormat="1" applyFont="1" applyFill="1" applyBorder="1" applyAlignment="1" applyProtection="1">
      <alignment horizontal="center" vertical="center" wrapText="1"/>
    </xf>
    <xf numFmtId="0" fontId="4" fillId="4" borderId="3" xfId="0" applyFont="1" applyFill="1" applyBorder="1" applyAlignment="1" applyProtection="1">
      <alignment vertical="top"/>
    </xf>
    <xf numFmtId="0" fontId="4" fillId="4" borderId="3" xfId="0" applyFont="1" applyFill="1" applyBorder="1" applyAlignment="1" applyProtection="1">
      <alignment vertical="top" wrapText="1"/>
    </xf>
    <xf numFmtId="0" fontId="0" fillId="0" borderId="1" xfId="0" quotePrefix="1" applyFont="1" applyFill="1" applyBorder="1" applyAlignment="1" applyProtection="1">
      <alignment horizontal="center" vertical="top" wrapText="1"/>
    </xf>
    <xf numFmtId="2" fontId="0" fillId="7" borderId="4" xfId="0" applyNumberFormat="1" applyFill="1" applyBorder="1" applyAlignment="1" applyProtection="1">
      <alignment horizontal="center" vertical="center" wrapText="1"/>
    </xf>
    <xf numFmtId="0" fontId="11" fillId="0" borderId="1" xfId="0" applyFont="1" applyBorder="1" applyAlignment="1" applyProtection="1">
      <alignment horizontal="justify" vertical="center" wrapText="1"/>
    </xf>
    <xf numFmtId="0" fontId="4" fillId="7" borderId="1" xfId="0" quotePrefix="1" applyFont="1" applyFill="1" applyBorder="1" applyAlignment="1" applyProtection="1">
      <alignment horizontal="center" vertical="top" wrapText="1"/>
    </xf>
    <xf numFmtId="0" fontId="11" fillId="0" borderId="1" xfId="0" applyFont="1" applyBorder="1" applyAlignment="1" applyProtection="1">
      <alignment horizontal="justify" vertical="top" wrapText="1"/>
    </xf>
    <xf numFmtId="2" fontId="4" fillId="4" borderId="9" xfId="0" applyNumberFormat="1" applyFont="1" applyFill="1" applyBorder="1" applyAlignment="1" applyProtection="1">
      <alignment horizontal="left" vertical="top" wrapText="1"/>
    </xf>
    <xf numFmtId="0" fontId="4" fillId="8" borderId="5" xfId="0" applyFont="1" applyFill="1" applyBorder="1" applyAlignment="1" applyProtection="1">
      <alignment horizontal="center" vertical="top" wrapText="1"/>
    </xf>
    <xf numFmtId="10" fontId="0" fillId="0" borderId="1" xfId="0" applyNumberFormat="1" applyFont="1" applyFill="1" applyBorder="1" applyAlignment="1" applyProtection="1">
      <alignment horizontal="center" vertical="center" wrapText="1"/>
    </xf>
    <xf numFmtId="0" fontId="0" fillId="0" borderId="1" xfId="0" quotePrefix="1" applyFont="1" applyFill="1" applyBorder="1" applyAlignment="1" applyProtection="1">
      <alignment horizontal="left" vertical="top" wrapText="1"/>
    </xf>
    <xf numFmtId="0" fontId="0" fillId="0" borderId="4" xfId="0" quotePrefix="1" applyFont="1" applyFill="1" applyBorder="1" applyAlignment="1" applyProtection="1">
      <alignment horizontal="left" vertical="top" wrapText="1"/>
    </xf>
    <xf numFmtId="0" fontId="0" fillId="0" borderId="5" xfId="0" applyFont="1" applyFill="1" applyBorder="1" applyAlignment="1" applyProtection="1">
      <alignment horizontal="center" vertical="top" wrapText="1"/>
    </xf>
    <xf numFmtId="0" fontId="0" fillId="0" borderId="1" xfId="0" applyFont="1" applyFill="1" applyBorder="1" applyAlignment="1" applyProtection="1">
      <alignment horizontal="right" vertical="top" wrapText="1"/>
    </xf>
    <xf numFmtId="0" fontId="0" fillId="0" borderId="6" xfId="0" quotePrefix="1" applyFont="1" applyFill="1" applyBorder="1" applyAlignment="1" applyProtection="1">
      <alignment horizontal="center" vertical="top" wrapText="1"/>
    </xf>
    <xf numFmtId="10" fontId="0" fillId="0" borderId="1" xfId="1" applyNumberFormat="1" applyFont="1" applyFill="1" applyBorder="1" applyAlignment="1" applyProtection="1">
      <alignment horizontal="center" vertical="center" wrapText="1"/>
    </xf>
    <xf numFmtId="0" fontId="0" fillId="0" borderId="6" xfId="0" quotePrefix="1" applyFont="1" applyFill="1" applyBorder="1" applyAlignment="1" applyProtection="1">
      <alignment horizontal="right" vertical="top" wrapText="1"/>
    </xf>
    <xf numFmtId="0" fontId="0" fillId="0" borderId="1" xfId="0" quotePrefix="1" applyFont="1" applyFill="1" applyBorder="1" applyAlignment="1" applyProtection="1">
      <alignment horizontal="right" vertical="top" wrapText="1"/>
    </xf>
    <xf numFmtId="0" fontId="0" fillId="12" borderId="0" xfId="0" applyFill="1" applyAlignment="1" applyProtection="1">
      <alignment wrapText="1"/>
    </xf>
    <xf numFmtId="2" fontId="2" fillId="3" borderId="1" xfId="0" applyNumberFormat="1" applyFont="1" applyFill="1" applyBorder="1" applyAlignment="1" applyProtection="1">
      <alignment horizontal="center" vertical="top" wrapText="1"/>
    </xf>
    <xf numFmtId="2" fontId="4" fillId="9" borderId="1" xfId="0" applyNumberFormat="1" applyFont="1" applyFill="1" applyBorder="1" applyAlignment="1" applyProtection="1">
      <alignment horizontal="center" vertical="top" wrapText="1"/>
    </xf>
    <xf numFmtId="2" fontId="4" fillId="9" borderId="1" xfId="0" applyNumberFormat="1" applyFont="1" applyFill="1" applyBorder="1" applyAlignment="1" applyProtection="1">
      <alignment horizontal="left" vertical="top" wrapText="1"/>
    </xf>
    <xf numFmtId="0" fontId="4" fillId="3" borderId="1" xfId="0" applyFont="1" applyFill="1" applyBorder="1" applyAlignment="1" applyProtection="1">
      <alignment vertical="top" wrapText="1"/>
    </xf>
    <xf numFmtId="2" fontId="4" fillId="3" borderId="1" xfId="0" applyNumberFormat="1" applyFont="1" applyFill="1" applyBorder="1" applyAlignment="1" applyProtection="1">
      <alignment horizontal="left" vertical="top" wrapText="1"/>
    </xf>
    <xf numFmtId="2" fontId="0" fillId="6" borderId="1" xfId="0" applyNumberFormat="1" applyFill="1" applyBorder="1" applyAlignment="1" applyProtection="1">
      <alignment horizontal="center" vertical="center" wrapText="1"/>
    </xf>
    <xf numFmtId="2" fontId="0" fillId="6" borderId="1" xfId="0" applyNumberFormat="1" applyFill="1" applyBorder="1" applyAlignment="1" applyProtection="1">
      <alignment horizontal="left" vertical="top" wrapText="1"/>
    </xf>
    <xf numFmtId="0" fontId="4" fillId="6" borderId="1" xfId="0" quotePrefix="1" applyFont="1" applyFill="1" applyBorder="1" applyAlignment="1" applyProtection="1">
      <alignment horizontal="center" vertical="top" wrapText="1"/>
    </xf>
    <xf numFmtId="2" fontId="0" fillId="0" borderId="0" xfId="0" applyNumberFormat="1" applyAlignment="1" applyProtection="1">
      <alignment horizontal="center" vertical="center" wrapText="1"/>
    </xf>
    <xf numFmtId="2" fontId="0" fillId="0" borderId="0" xfId="0" applyNumberFormat="1" applyAlignment="1" applyProtection="1">
      <alignment horizontal="left" vertical="top" wrapText="1"/>
    </xf>
    <xf numFmtId="0" fontId="0" fillId="0" borderId="3" xfId="0" applyFont="1" applyFill="1" applyBorder="1" applyAlignment="1" applyProtection="1">
      <alignment horizontal="left" vertical="top" wrapText="1"/>
    </xf>
    <xf numFmtId="0" fontId="0" fillId="0" borderId="4" xfId="0" applyFont="1" applyFill="1" applyBorder="1" applyAlignment="1" applyProtection="1">
      <alignment horizontal="left" vertical="top" wrapText="1"/>
    </xf>
    <xf numFmtId="0" fontId="0" fillId="0" borderId="1" xfId="0" applyFont="1" applyFill="1" applyBorder="1" applyAlignment="1">
      <alignment horizontal="left" vertical="top" wrapText="1"/>
    </xf>
    <xf numFmtId="2" fontId="16"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0" fillId="0" borderId="3" xfId="0" quotePrefix="1" applyBorder="1" applyAlignment="1">
      <alignment horizontal="center" vertical="top" wrapText="1"/>
    </xf>
    <xf numFmtId="2" fontId="0" fillId="0" borderId="3" xfId="0" applyNumberFormat="1" applyBorder="1" applyAlignment="1">
      <alignment horizontal="center" vertical="center" wrapText="1"/>
    </xf>
    <xf numFmtId="2" fontId="0" fillId="0" borderId="1" xfId="0" applyNumberFormat="1" applyBorder="1" applyAlignment="1">
      <alignment horizontal="center" vertical="center" wrapText="1"/>
    </xf>
    <xf numFmtId="0" fontId="0" fillId="0" borderId="3" xfId="0" applyFont="1" applyFill="1" applyBorder="1" applyAlignment="1" applyProtection="1">
      <alignment horizontal="left" vertical="top" wrapText="1"/>
    </xf>
    <xf numFmtId="0" fontId="0" fillId="0" borderId="4" xfId="0" applyFont="1" applyFill="1" applyBorder="1" applyAlignment="1" applyProtection="1">
      <alignment horizontal="left" vertical="top" wrapText="1"/>
    </xf>
    <xf numFmtId="2" fontId="2" fillId="2" borderId="1" xfId="0" applyNumberFormat="1" applyFont="1" applyFill="1" applyBorder="1" applyAlignment="1">
      <alignment horizontal="center" vertical="center" wrapText="1"/>
    </xf>
    <xf numFmtId="0" fontId="0" fillId="0" borderId="1" xfId="0" applyFont="1" applyFill="1" applyBorder="1" applyAlignment="1">
      <alignment horizontal="left" vertical="top" wrapText="1"/>
    </xf>
    <xf numFmtId="2" fontId="9" fillId="11" borderId="1" xfId="0" applyNumberFormat="1" applyFont="1" applyFill="1" applyBorder="1" applyAlignment="1" applyProtection="1">
      <alignment horizontal="left" vertical="top" wrapText="1"/>
      <protection locked="0"/>
    </xf>
    <xf numFmtId="2" fontId="0" fillId="7" borderId="4" xfId="0" applyNumberFormat="1" applyFill="1" applyBorder="1" applyAlignment="1" applyProtection="1">
      <alignment horizontal="left" vertical="top" wrapText="1"/>
    </xf>
    <xf numFmtId="2" fontId="0" fillId="11" borderId="1" xfId="0" applyNumberFormat="1" applyFill="1" applyBorder="1" applyAlignment="1" applyProtection="1">
      <alignment horizontal="left" vertical="top" wrapText="1"/>
      <protection locked="0"/>
    </xf>
    <xf numFmtId="2" fontId="17" fillId="11" borderId="1" xfId="3" applyNumberFormat="1" applyFill="1" applyBorder="1" applyAlignment="1" applyProtection="1">
      <alignment horizontal="left" vertical="top" wrapText="1"/>
      <protection locked="0"/>
    </xf>
    <xf numFmtId="2" fontId="2" fillId="2" borderId="1" xfId="0" applyNumberFormat="1" applyFont="1" applyFill="1" applyBorder="1" applyAlignment="1">
      <alignment horizontal="center" vertical="center" wrapText="1"/>
    </xf>
    <xf numFmtId="0" fontId="0" fillId="0" borderId="0" xfId="0" applyBorder="1" applyAlignment="1">
      <alignment wrapText="1"/>
    </xf>
    <xf numFmtId="0" fontId="0" fillId="0" borderId="11" xfId="0" applyFont="1" applyFill="1" applyBorder="1" applyAlignment="1">
      <alignment vertical="top" wrapText="1"/>
    </xf>
    <xf numFmtId="0" fontId="0" fillId="0" borderId="11" xfId="0" applyFont="1" applyFill="1" applyBorder="1" applyAlignment="1">
      <alignment horizontal="center" vertical="top" wrapText="1"/>
    </xf>
    <xf numFmtId="0" fontId="0" fillId="0" borderId="11" xfId="0" applyFont="1" applyFill="1" applyBorder="1" applyAlignment="1">
      <alignment horizontal="left" vertical="top" wrapText="1"/>
    </xf>
    <xf numFmtId="2" fontId="0" fillId="0" borderId="11" xfId="0" applyNumberFormat="1" applyFont="1" applyFill="1" applyBorder="1" applyAlignment="1">
      <alignment horizontal="center" vertical="center" wrapText="1"/>
    </xf>
    <xf numFmtId="2" fontId="0" fillId="9" borderId="11" xfId="0" applyNumberFormat="1" applyFont="1" applyFill="1" applyBorder="1" applyAlignment="1">
      <alignment horizontal="center" vertical="center" wrapText="1"/>
    </xf>
    <xf numFmtId="2" fontId="9" fillId="0" borderId="0" xfId="0" applyNumberFormat="1" applyFont="1" applyFill="1" applyBorder="1" applyAlignment="1">
      <alignment horizontal="center" vertical="center" wrapText="1"/>
    </xf>
    <xf numFmtId="0" fontId="0" fillId="0" borderId="0" xfId="0" applyFont="1" applyFill="1" applyBorder="1" applyAlignment="1">
      <alignment wrapText="1"/>
    </xf>
    <xf numFmtId="2" fontId="0" fillId="11" borderId="11" xfId="0" applyNumberFormat="1" applyFont="1" applyFill="1" applyBorder="1" applyAlignment="1" applyProtection="1">
      <alignment horizontal="left" vertical="top" wrapText="1"/>
      <protection locked="0"/>
    </xf>
    <xf numFmtId="2" fontId="0" fillId="9" borderId="11" xfId="0" applyNumberFormat="1" applyFont="1" applyFill="1" applyBorder="1" applyAlignment="1">
      <alignment horizontal="left" vertical="top" wrapText="1"/>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horizontal="left" vertical="top" wrapText="1"/>
    </xf>
    <xf numFmtId="2" fontId="0" fillId="9" borderId="0" xfId="0" applyNumberFormat="1" applyFont="1" applyFill="1" applyBorder="1" applyAlignment="1">
      <alignment horizontal="center" vertical="center" wrapText="1"/>
    </xf>
    <xf numFmtId="2" fontId="0" fillId="11" borderId="0" xfId="0" applyNumberFormat="1" applyFont="1" applyFill="1" applyBorder="1" applyAlignment="1" applyProtection="1">
      <alignment horizontal="left" vertical="top" wrapText="1"/>
      <protection locked="0"/>
    </xf>
    <xf numFmtId="2" fontId="0" fillId="9" borderId="0" xfId="0" applyNumberFormat="1" applyFont="1" applyFill="1" applyBorder="1" applyAlignment="1">
      <alignment horizontal="left" vertical="top" wrapText="1"/>
    </xf>
    <xf numFmtId="0" fontId="0" fillId="0" borderId="7" xfId="0" applyFont="1" applyFill="1" applyBorder="1" applyAlignment="1">
      <alignment vertical="top" wrapText="1"/>
    </xf>
    <xf numFmtId="0" fontId="0" fillId="0" borderId="7" xfId="0" applyFont="1" applyFill="1" applyBorder="1" applyAlignment="1">
      <alignment horizontal="center" vertical="top" wrapText="1"/>
    </xf>
    <xf numFmtId="0" fontId="0" fillId="0" borderId="7" xfId="0" applyFont="1" applyFill="1" applyBorder="1" applyAlignment="1">
      <alignment horizontal="left" vertical="top" wrapText="1"/>
    </xf>
    <xf numFmtId="2" fontId="0" fillId="0" borderId="7" xfId="0" applyNumberFormat="1" applyFont="1" applyFill="1" applyBorder="1" applyAlignment="1">
      <alignment horizontal="center" vertical="center" wrapText="1"/>
    </xf>
    <xf numFmtId="2" fontId="0" fillId="9" borderId="7" xfId="0" applyNumberFormat="1" applyFont="1" applyFill="1" applyBorder="1" applyAlignment="1">
      <alignment horizontal="center" vertical="center" wrapText="1"/>
    </xf>
    <xf numFmtId="2" fontId="9" fillId="0" borderId="7" xfId="0" applyNumberFormat="1" applyFont="1" applyFill="1" applyBorder="1" applyAlignment="1">
      <alignment horizontal="center" vertical="center" wrapText="1"/>
    </xf>
    <xf numFmtId="2" fontId="0" fillId="11" borderId="7" xfId="0" applyNumberFormat="1" applyFont="1" applyFill="1" applyBorder="1" applyAlignment="1" applyProtection="1">
      <alignment horizontal="left" vertical="top" wrapText="1"/>
      <protection locked="0"/>
    </xf>
    <xf numFmtId="2" fontId="0" fillId="9" borderId="7" xfId="0" applyNumberFormat="1" applyFont="1" applyFill="1" applyBorder="1" applyAlignment="1">
      <alignment horizontal="left" vertical="top" wrapText="1"/>
    </xf>
    <xf numFmtId="2" fontId="4" fillId="15" borderId="1" xfId="0" applyNumberFormat="1" applyFont="1" applyFill="1" applyBorder="1" applyAlignment="1">
      <alignment horizontal="center" vertical="center" wrapText="1"/>
    </xf>
    <xf numFmtId="2" fontId="0" fillId="15" borderId="1" xfId="0" applyNumberFormat="1" applyFont="1" applyFill="1" applyBorder="1" applyAlignment="1">
      <alignment horizontal="center" vertical="center" wrapText="1"/>
    </xf>
    <xf numFmtId="3" fontId="18" fillId="0" borderId="0" xfId="0" applyNumberFormat="1" applyFont="1"/>
    <xf numFmtId="165" fontId="17" fillId="11" borderId="1" xfId="3" applyNumberFormat="1" applyFill="1" applyBorder="1" applyAlignment="1" applyProtection="1">
      <alignment horizontal="left" vertical="top" wrapText="1"/>
      <protection locked="0"/>
    </xf>
    <xf numFmtId="165" fontId="0" fillId="11" borderId="1" xfId="0" applyNumberFormat="1" applyFont="1" applyFill="1" applyBorder="1" applyAlignment="1" applyProtection="1">
      <alignment horizontal="center" vertical="center" wrapText="1"/>
      <protection locked="0"/>
    </xf>
    <xf numFmtId="2" fontId="20" fillId="11" borderId="1" xfId="3" applyNumberFormat="1" applyFont="1" applyFill="1" applyBorder="1" applyAlignment="1" applyProtection="1">
      <alignment horizontal="left" vertical="top" wrapText="1"/>
      <protection locked="0"/>
    </xf>
    <xf numFmtId="0" fontId="0" fillId="15" borderId="1" xfId="0" applyFont="1" applyFill="1" applyBorder="1" applyAlignment="1">
      <alignment horizontal="center" vertical="top" wrapText="1"/>
    </xf>
    <xf numFmtId="0" fontId="0" fillId="15" borderId="6" xfId="0" applyFont="1" applyFill="1" applyBorder="1" applyAlignment="1">
      <alignment horizontal="center" vertical="top" wrapText="1"/>
    </xf>
    <xf numFmtId="0" fontId="0" fillId="15" borderId="1" xfId="0" applyFont="1" applyFill="1" applyBorder="1" applyAlignment="1">
      <alignment horizontal="left" vertical="top" wrapText="1"/>
    </xf>
    <xf numFmtId="0" fontId="4" fillId="15" borderId="1" xfId="0" applyFont="1" applyFill="1" applyBorder="1" applyAlignment="1">
      <alignment horizontal="center" vertical="center" wrapText="1"/>
    </xf>
    <xf numFmtId="0" fontId="0" fillId="15" borderId="1" xfId="0" applyFont="1" applyFill="1" applyBorder="1" applyAlignment="1">
      <alignment horizontal="center" vertical="center" wrapText="1"/>
    </xf>
    <xf numFmtId="0" fontId="4" fillId="15" borderId="1" xfId="0" applyFont="1" applyFill="1" applyBorder="1" applyAlignment="1">
      <alignment vertical="top" wrapText="1"/>
    </xf>
    <xf numFmtId="0" fontId="4" fillId="15" borderId="1" xfId="0" applyFont="1" applyFill="1" applyBorder="1" applyAlignment="1">
      <alignment horizontal="center" vertical="top" wrapText="1"/>
    </xf>
    <xf numFmtId="0" fontId="0" fillId="15" borderId="1" xfId="0" applyFont="1" applyFill="1" applyBorder="1" applyAlignment="1">
      <alignment vertical="top" wrapText="1"/>
    </xf>
    <xf numFmtId="0" fontId="19" fillId="15" borderId="1" xfId="0" applyFont="1" applyFill="1" applyBorder="1" applyAlignment="1">
      <alignment vertical="top" wrapText="1"/>
    </xf>
    <xf numFmtId="0" fontId="0" fillId="15" borderId="6" xfId="0" applyFont="1" applyFill="1" applyBorder="1" applyAlignment="1">
      <alignment horizontal="center" vertical="center" wrapText="1"/>
    </xf>
    <xf numFmtId="1" fontId="0" fillId="15" borderId="1" xfId="0" applyNumberFormat="1" applyFont="1" applyFill="1" applyBorder="1" applyAlignment="1">
      <alignment horizontal="center" vertical="center" wrapText="1"/>
    </xf>
    <xf numFmtId="2" fontId="0" fillId="15" borderId="1" xfId="0" applyNumberFormat="1" applyFont="1" applyFill="1" applyBorder="1" applyAlignment="1">
      <alignment horizontal="center" vertical="top" wrapText="1"/>
    </xf>
    <xf numFmtId="2" fontId="0" fillId="15" borderId="4" xfId="0" applyNumberFormat="1" applyFont="1" applyFill="1" applyBorder="1" applyAlignment="1">
      <alignment horizontal="left" vertical="top" wrapText="1"/>
    </xf>
    <xf numFmtId="0" fontId="0" fillId="15" borderId="4" xfId="0" applyFont="1" applyFill="1" applyBorder="1" applyAlignment="1">
      <alignment horizontal="left" vertical="top" wrapText="1"/>
    </xf>
    <xf numFmtId="0" fontId="4" fillId="6" borderId="6" xfId="0" applyFont="1" applyFill="1" applyBorder="1" applyAlignment="1">
      <alignment horizontal="left" vertical="top"/>
    </xf>
    <xf numFmtId="0" fontId="4" fillId="6" borderId="4" xfId="0" applyFont="1" applyFill="1" applyBorder="1" applyAlignment="1">
      <alignment horizontal="left" vertical="top"/>
    </xf>
    <xf numFmtId="0" fontId="4" fillId="8" borderId="6" xfId="0" applyFont="1" applyFill="1" applyBorder="1" applyAlignment="1">
      <alignment horizontal="left" vertical="top"/>
    </xf>
    <xf numFmtId="0" fontId="4" fillId="8" borderId="3" xfId="0" applyFont="1" applyFill="1" applyBorder="1" applyAlignment="1">
      <alignment horizontal="left" vertical="top"/>
    </xf>
    <xf numFmtId="0" fontId="4" fillId="8" borderId="4" xfId="0" applyFont="1" applyFill="1" applyBorder="1" applyAlignment="1">
      <alignment horizontal="left" vertical="top"/>
    </xf>
    <xf numFmtId="0" fontId="4" fillId="3" borderId="6" xfId="0" applyFont="1" applyFill="1" applyBorder="1" applyAlignment="1">
      <alignment horizontal="left" vertical="top"/>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4" fillId="4" borderId="6" xfId="0" applyFont="1" applyFill="1" applyBorder="1" applyAlignment="1">
      <alignment horizontal="left" vertical="top"/>
    </xf>
    <xf numFmtId="0" fontId="4" fillId="4" borderId="3" xfId="0" applyFont="1" applyFill="1" applyBorder="1" applyAlignment="1">
      <alignment horizontal="left" vertical="top"/>
    </xf>
    <xf numFmtId="0" fontId="4" fillId="7" borderId="6" xfId="0" applyFont="1" applyFill="1" applyBorder="1" applyAlignment="1">
      <alignment horizontal="left" vertical="center"/>
    </xf>
    <xf numFmtId="0" fontId="4" fillId="7" borderId="4" xfId="0" applyFont="1" applyFill="1" applyBorder="1" applyAlignment="1">
      <alignment horizontal="left" vertical="center"/>
    </xf>
    <xf numFmtId="0" fontId="4" fillId="5" borderId="6" xfId="0" applyFont="1" applyFill="1" applyBorder="1" applyAlignment="1">
      <alignment horizontal="left" vertical="top"/>
    </xf>
    <xf numFmtId="0" fontId="4" fillId="5" borderId="3" xfId="0" applyFont="1" applyFill="1" applyBorder="1" applyAlignment="1">
      <alignment horizontal="left" vertical="top"/>
    </xf>
    <xf numFmtId="0" fontId="4" fillId="5" borderId="4" xfId="0" applyFont="1" applyFill="1" applyBorder="1" applyAlignment="1">
      <alignment horizontal="left" vertical="top"/>
    </xf>
    <xf numFmtId="0" fontId="4" fillId="7" borderId="6" xfId="0" applyFont="1" applyFill="1" applyBorder="1" applyAlignment="1">
      <alignment horizontal="left" vertical="center" wrapText="1"/>
    </xf>
    <xf numFmtId="0" fontId="4" fillId="7" borderId="4" xfId="0" applyFont="1" applyFill="1" applyBorder="1" applyAlignment="1">
      <alignment horizontal="left" vertical="center" wrapText="1"/>
    </xf>
    <xf numFmtId="0" fontId="7" fillId="5" borderId="6" xfId="0" applyFont="1" applyFill="1" applyBorder="1" applyAlignment="1">
      <alignment horizontal="left" vertical="top"/>
    </xf>
    <xf numFmtId="0" fontId="7" fillId="5" borderId="3" xfId="0" applyFont="1" applyFill="1" applyBorder="1" applyAlignment="1">
      <alignment horizontal="left" vertical="top"/>
    </xf>
    <xf numFmtId="0" fontId="4" fillId="7" borderId="6" xfId="0" applyFont="1" applyFill="1" applyBorder="1" applyAlignment="1">
      <alignment horizontal="left" vertical="top" wrapText="1"/>
    </xf>
    <xf numFmtId="0" fontId="4" fillId="7" borderId="4" xfId="0" applyFont="1" applyFill="1" applyBorder="1" applyAlignment="1">
      <alignment horizontal="left" vertical="top" wrapText="1"/>
    </xf>
    <xf numFmtId="2" fontId="4" fillId="7" borderId="6" xfId="0" applyNumberFormat="1" applyFont="1" applyFill="1" applyBorder="1" applyAlignment="1">
      <alignment horizontal="left" vertical="center"/>
    </xf>
    <xf numFmtId="2" fontId="4" fillId="7" borderId="4" xfId="0" applyNumberFormat="1" applyFont="1" applyFill="1" applyBorder="1" applyAlignment="1">
      <alignment horizontal="left" vertical="center"/>
    </xf>
    <xf numFmtId="0" fontId="7" fillId="8" borderId="6" xfId="0" applyFont="1" applyFill="1" applyBorder="1" applyAlignment="1">
      <alignment horizontal="left" vertical="top"/>
    </xf>
    <xf numFmtId="0" fontId="7" fillId="8" borderId="3" xfId="0" applyFont="1" applyFill="1" applyBorder="1" applyAlignment="1">
      <alignment horizontal="left" vertical="top"/>
    </xf>
    <xf numFmtId="0" fontId="7" fillId="8" borderId="4" xfId="0" applyFont="1" applyFill="1" applyBorder="1" applyAlignment="1">
      <alignment horizontal="left" vertical="top"/>
    </xf>
    <xf numFmtId="2" fontId="4" fillId="7" borderId="6" xfId="0" applyNumberFormat="1" applyFont="1" applyFill="1" applyBorder="1" applyAlignment="1">
      <alignment horizontal="left" vertical="top"/>
    </xf>
    <xf numFmtId="2" fontId="4" fillId="7" borderId="4" xfId="0" applyNumberFormat="1" applyFont="1" applyFill="1" applyBorder="1" applyAlignment="1">
      <alignment horizontal="left" vertical="top"/>
    </xf>
    <xf numFmtId="0" fontId="2" fillId="2" borderId="1" xfId="0" applyFont="1" applyFill="1" applyBorder="1" applyAlignment="1">
      <alignment horizontal="center" vertical="center"/>
    </xf>
    <xf numFmtId="0" fontId="4" fillId="3" borderId="1" xfId="0" applyFont="1" applyFill="1" applyBorder="1" applyAlignment="1">
      <alignment horizontal="left" vertical="top"/>
    </xf>
    <xf numFmtId="0" fontId="4" fillId="3" borderId="2" xfId="0" applyFont="1" applyFill="1" applyBorder="1" applyAlignment="1">
      <alignment horizontal="left" vertical="top"/>
    </xf>
    <xf numFmtId="2" fontId="2" fillId="2" borderId="1" xfId="0" applyNumberFormat="1" applyFont="1" applyFill="1" applyBorder="1" applyAlignment="1" applyProtection="1">
      <alignment horizontal="center" vertical="center" wrapText="1"/>
    </xf>
    <xf numFmtId="2" fontId="2" fillId="2" borderId="6" xfId="0" applyNumberFormat="1" applyFont="1" applyFill="1" applyBorder="1" applyAlignment="1" applyProtection="1">
      <alignment horizontal="center" vertical="center" wrapText="1"/>
    </xf>
    <xf numFmtId="2" fontId="2" fillId="2" borderId="4" xfId="0" applyNumberFormat="1" applyFont="1" applyFill="1" applyBorder="1" applyAlignment="1" applyProtection="1">
      <alignment horizontal="center" vertical="center" wrapText="1"/>
    </xf>
    <xf numFmtId="0" fontId="4" fillId="3" borderId="5" xfId="0" applyFont="1" applyFill="1" applyBorder="1" applyAlignment="1" applyProtection="1">
      <alignment horizontal="left" vertical="top" wrapText="1"/>
    </xf>
    <xf numFmtId="0" fontId="4" fillId="3" borderId="13" xfId="0" applyFont="1" applyFill="1" applyBorder="1" applyAlignment="1" applyProtection="1">
      <alignment horizontal="left" vertical="top" wrapText="1"/>
    </xf>
    <xf numFmtId="0" fontId="0" fillId="0" borderId="6" xfId="0" applyFont="1" applyFill="1" applyBorder="1" applyAlignment="1" applyProtection="1">
      <alignment horizontal="left" vertical="top" wrapText="1"/>
    </xf>
    <xf numFmtId="0" fontId="0" fillId="0" borderId="3" xfId="0" applyFont="1" applyFill="1" applyBorder="1" applyAlignment="1" applyProtection="1">
      <alignment horizontal="left" vertical="top" wrapText="1"/>
    </xf>
    <xf numFmtId="0" fontId="0" fillId="0" borderId="4" xfId="0" applyFont="1" applyFill="1" applyBorder="1" applyAlignment="1" applyProtection="1">
      <alignment horizontal="left" vertical="top" wrapText="1"/>
    </xf>
    <xf numFmtId="0" fontId="4" fillId="4" borderId="6" xfId="0" applyFont="1" applyFill="1" applyBorder="1" applyAlignment="1" applyProtection="1">
      <alignment horizontal="left" vertical="top" wrapText="1"/>
    </xf>
    <xf numFmtId="0" fontId="4" fillId="4" borderId="3" xfId="0" applyFont="1" applyFill="1" applyBorder="1" applyAlignment="1" applyProtection="1">
      <alignment horizontal="left" vertical="top" wrapText="1"/>
    </xf>
    <xf numFmtId="0" fontId="4" fillId="4" borderId="4" xfId="0" applyFont="1" applyFill="1" applyBorder="1" applyAlignment="1" applyProtection="1">
      <alignment horizontal="left" vertical="top"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0" fillId="0" borderId="1" xfId="0" applyFont="1" applyFill="1" applyBorder="1" applyAlignment="1" applyProtection="1">
      <alignment horizontal="left" vertical="top" wrapText="1"/>
    </xf>
    <xf numFmtId="0" fontId="4" fillId="4" borderId="1" xfId="0" applyFont="1" applyFill="1" applyBorder="1" applyAlignment="1" applyProtection="1">
      <alignment horizontal="left" vertical="top" wrapText="1"/>
    </xf>
    <xf numFmtId="0" fontId="2" fillId="3" borderId="1" xfId="0" applyFont="1" applyFill="1" applyBorder="1" applyAlignment="1" applyProtection="1">
      <alignment horizontal="center" vertical="top" wrapText="1"/>
    </xf>
    <xf numFmtId="0" fontId="4" fillId="3" borderId="6"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4" xfId="0" applyFont="1" applyFill="1" applyBorder="1" applyAlignment="1" applyProtection="1">
      <alignment horizontal="left" vertical="top"/>
    </xf>
    <xf numFmtId="0" fontId="4" fillId="8" borderId="6" xfId="0" applyFont="1" applyFill="1" applyBorder="1" applyAlignment="1" applyProtection="1">
      <alignment horizontal="left" vertical="top" wrapText="1"/>
    </xf>
    <xf numFmtId="0" fontId="4" fillId="8" borderId="3" xfId="0" applyFont="1" applyFill="1" applyBorder="1" applyAlignment="1" applyProtection="1">
      <alignment horizontal="left" vertical="top" wrapText="1"/>
    </xf>
    <xf numFmtId="0" fontId="4" fillId="8" borderId="4" xfId="0" applyFont="1" applyFill="1" applyBorder="1" applyAlignment="1" applyProtection="1">
      <alignment horizontal="left" vertical="top" wrapText="1"/>
    </xf>
    <xf numFmtId="0" fontId="4" fillId="14" borderId="6" xfId="0" applyFont="1" applyFill="1" applyBorder="1" applyAlignment="1" applyProtection="1">
      <alignment horizontal="left" vertical="top" wrapText="1"/>
    </xf>
    <xf numFmtId="0" fontId="4" fillId="14" borderId="3" xfId="0" applyFont="1" applyFill="1" applyBorder="1" applyAlignment="1" applyProtection="1">
      <alignment horizontal="left" vertical="top" wrapText="1"/>
    </xf>
    <xf numFmtId="0" fontId="4" fillId="14" borderId="4" xfId="0" applyFont="1" applyFill="1" applyBorder="1" applyAlignment="1" applyProtection="1">
      <alignment horizontal="left" vertical="top" wrapText="1"/>
    </xf>
    <xf numFmtId="0" fontId="2" fillId="3" borderId="2" xfId="0" applyFont="1" applyFill="1" applyBorder="1" applyAlignment="1" applyProtection="1">
      <alignment horizontal="center" vertical="top" wrapText="1"/>
    </xf>
    <xf numFmtId="0" fontId="2" fillId="2" borderId="1" xfId="0" applyFont="1" applyFill="1" applyBorder="1" applyAlignment="1" applyProtection="1">
      <alignment horizontal="center" vertical="top" wrapText="1"/>
    </xf>
    <xf numFmtId="2" fontId="2" fillId="2" borderId="1" xfId="0" applyNumberFormat="1" applyFont="1" applyFill="1" applyBorder="1" applyAlignment="1">
      <alignment horizontal="center" vertical="center" wrapText="1"/>
    </xf>
    <xf numFmtId="0" fontId="0" fillId="0" borderId="1"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14" borderId="6"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4"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4" fillId="8" borderId="6" xfId="0" applyFont="1" applyFill="1" applyBorder="1" applyAlignment="1">
      <alignment horizontal="left" vertical="top" wrapText="1"/>
    </xf>
    <xf numFmtId="0" fontId="4" fillId="8" borderId="3" xfId="0" applyFont="1" applyFill="1" applyBorder="1" applyAlignment="1">
      <alignment horizontal="left" vertical="top" wrapText="1"/>
    </xf>
    <xf numFmtId="0" fontId="4" fillId="8" borderId="4"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4" fillId="4" borderId="1" xfId="0" applyFont="1" applyFill="1" applyBorder="1" applyAlignment="1">
      <alignment horizontal="left" vertical="top" wrapText="1"/>
    </xf>
    <xf numFmtId="2" fontId="2" fillId="2" borderId="6"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0" fontId="4" fillId="7" borderId="6"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2" fontId="4" fillId="7" borderId="6" xfId="0" applyNumberFormat="1" applyFont="1" applyFill="1" applyBorder="1" applyAlignment="1" applyProtection="1">
      <alignment horizontal="left" vertical="top" wrapText="1"/>
    </xf>
    <xf numFmtId="2" fontId="4" fillId="7" borderId="4" xfId="0" applyNumberFormat="1" applyFont="1" applyFill="1" applyBorder="1" applyAlignment="1" applyProtection="1">
      <alignment horizontal="left" vertical="top" wrapText="1"/>
    </xf>
    <xf numFmtId="0" fontId="4" fillId="7" borderId="6" xfId="0" applyFont="1" applyFill="1" applyBorder="1" applyAlignment="1" applyProtection="1">
      <alignment horizontal="left" vertical="top" wrapText="1"/>
    </xf>
    <xf numFmtId="0" fontId="4" fillId="7" borderId="4" xfId="0" applyFont="1" applyFill="1" applyBorder="1" applyAlignment="1" applyProtection="1">
      <alignment horizontal="left" vertical="top" wrapText="1"/>
    </xf>
    <xf numFmtId="0" fontId="2" fillId="2" borderId="2" xfId="0" applyFont="1" applyFill="1" applyBorder="1" applyAlignment="1" applyProtection="1">
      <alignment horizontal="center" vertical="center" wrapText="1"/>
    </xf>
    <xf numFmtId="0" fontId="4" fillId="5" borderId="6" xfId="0" applyFont="1" applyFill="1" applyBorder="1" applyAlignment="1" applyProtection="1">
      <alignment horizontal="left" vertical="top" wrapText="1"/>
    </xf>
    <xf numFmtId="0" fontId="4" fillId="5"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10" fillId="7" borderId="6" xfId="0" applyFont="1" applyFill="1" applyBorder="1" applyAlignment="1" applyProtection="1">
      <alignment horizontal="left" vertical="center" wrapText="1"/>
    </xf>
    <xf numFmtId="0" fontId="2" fillId="3" borderId="6" xfId="0" applyFont="1" applyFill="1" applyBorder="1" applyAlignment="1" applyProtection="1">
      <alignment horizontal="center" vertical="top"/>
    </xf>
    <xf numFmtId="0" fontId="2" fillId="3" borderId="3" xfId="0" applyFont="1" applyFill="1" applyBorder="1" applyAlignment="1" applyProtection="1">
      <alignment horizontal="center" vertical="top"/>
    </xf>
    <xf numFmtId="0" fontId="2" fillId="3" borderId="4" xfId="0" applyFont="1" applyFill="1" applyBorder="1" applyAlignment="1" applyProtection="1">
      <alignment horizontal="center" vertical="top"/>
    </xf>
    <xf numFmtId="2" fontId="2" fillId="3" borderId="6" xfId="0" applyNumberFormat="1" applyFont="1" applyFill="1" applyBorder="1" applyAlignment="1" applyProtection="1">
      <alignment horizontal="center" vertical="top" wrapText="1"/>
    </xf>
    <xf numFmtId="2" fontId="2" fillId="3" borderId="3" xfId="0" applyNumberFormat="1" applyFont="1" applyFill="1" applyBorder="1" applyAlignment="1" applyProtection="1">
      <alignment horizontal="center" vertical="top" wrapText="1"/>
    </xf>
    <xf numFmtId="2" fontId="2" fillId="3" borderId="4" xfId="0" applyNumberFormat="1" applyFont="1" applyFill="1" applyBorder="1" applyAlignment="1" applyProtection="1">
      <alignment horizontal="center" vertical="top" wrapText="1"/>
    </xf>
    <xf numFmtId="0" fontId="4" fillId="6" borderId="6" xfId="0" applyFont="1" applyFill="1" applyBorder="1" applyAlignment="1" applyProtection="1">
      <alignment horizontal="left" vertical="top" wrapText="1"/>
    </xf>
    <xf numFmtId="0" fontId="4" fillId="6" borderId="4" xfId="0" applyFont="1" applyFill="1" applyBorder="1" applyAlignment="1" applyProtection="1">
      <alignment horizontal="left" vertical="top" wrapText="1"/>
    </xf>
    <xf numFmtId="0" fontId="4" fillId="3" borderId="6" xfId="0" applyFont="1" applyFill="1" applyBorder="1" applyAlignment="1" applyProtection="1">
      <alignment horizontal="left" vertical="top" wrapText="1"/>
    </xf>
    <xf numFmtId="0" fontId="4" fillId="3" borderId="3" xfId="0" applyFont="1" applyFill="1" applyBorder="1" applyAlignment="1" applyProtection="1">
      <alignment horizontal="left" vertical="top" wrapText="1"/>
    </xf>
    <xf numFmtId="0" fontId="4" fillId="3" borderId="4" xfId="0" applyFont="1" applyFill="1" applyBorder="1" applyAlignment="1" applyProtection="1">
      <alignment horizontal="left" vertical="top" wrapText="1"/>
    </xf>
    <xf numFmtId="0" fontId="2" fillId="2" borderId="2" xfId="0" applyFont="1" applyFill="1" applyBorder="1" applyAlignment="1">
      <alignment horizontal="center" wrapText="1"/>
    </xf>
    <xf numFmtId="0" fontId="2" fillId="2" borderId="10" xfId="0" applyFont="1" applyFill="1" applyBorder="1" applyAlignment="1">
      <alignment horizontal="center" wrapText="1"/>
    </xf>
    <xf numFmtId="0" fontId="4" fillId="5" borderId="6" xfId="0" applyFont="1" applyFill="1" applyBorder="1" applyAlignment="1">
      <alignment horizontal="left" wrapText="1"/>
    </xf>
    <xf numFmtId="0" fontId="4" fillId="5" borderId="3" xfId="0" applyFont="1" applyFill="1" applyBorder="1" applyAlignment="1">
      <alignment horizontal="left" wrapText="1"/>
    </xf>
    <xf numFmtId="0" fontId="0" fillId="0" borderId="6" xfId="0" applyFont="1" applyFill="1" applyBorder="1" applyAlignment="1">
      <alignment horizontal="left" vertical="top" wrapText="1"/>
    </xf>
    <xf numFmtId="0" fontId="0" fillId="0" borderId="3" xfId="0" applyFont="1" applyFill="1" applyBorder="1" applyAlignment="1">
      <alignment horizontal="left" vertical="top" wrapText="1"/>
    </xf>
    <xf numFmtId="0" fontId="4" fillId="8" borderId="6" xfId="0" applyFont="1" applyFill="1" applyBorder="1" applyAlignment="1">
      <alignment horizontal="left" wrapText="1"/>
    </xf>
    <xf numFmtId="0" fontId="4" fillId="8" borderId="3" xfId="0" applyFont="1" applyFill="1" applyBorder="1" applyAlignment="1">
      <alignment horizontal="left" wrapText="1"/>
    </xf>
    <xf numFmtId="2" fontId="0" fillId="0" borderId="6" xfId="0" applyNumberFormat="1" applyFont="1" applyFill="1" applyBorder="1" applyAlignment="1">
      <alignment horizontal="left" vertical="top" wrapText="1"/>
    </xf>
    <xf numFmtId="2" fontId="0" fillId="0" borderId="3" xfId="0" applyNumberFormat="1" applyFont="1" applyFill="1" applyBorder="1" applyAlignment="1">
      <alignment horizontal="left" vertical="top" wrapText="1"/>
    </xf>
    <xf numFmtId="0" fontId="4" fillId="4" borderId="6" xfId="0" applyFont="1" applyFill="1" applyBorder="1" applyAlignment="1">
      <alignment horizontal="left" wrapText="1"/>
    </xf>
    <xf numFmtId="0" fontId="4" fillId="4" borderId="3" xfId="0" applyFont="1" applyFill="1" applyBorder="1" applyAlignment="1">
      <alignment horizontal="left" wrapText="1"/>
    </xf>
    <xf numFmtId="0" fontId="2" fillId="2" borderId="2" xfId="0" applyFont="1" applyFill="1" applyBorder="1" applyAlignment="1">
      <alignment horizontal="center" vertical="center" wrapText="1"/>
    </xf>
    <xf numFmtId="2" fontId="4" fillId="7" borderId="6" xfId="0" applyNumberFormat="1" applyFont="1" applyFill="1" applyBorder="1" applyAlignment="1">
      <alignment horizontal="left" vertical="top" wrapText="1"/>
    </xf>
    <xf numFmtId="2" fontId="4" fillId="7" borderId="4" xfId="0" applyNumberFormat="1" applyFont="1" applyFill="1" applyBorder="1" applyAlignment="1">
      <alignment horizontal="left" vertical="top" wrapText="1"/>
    </xf>
    <xf numFmtId="0" fontId="10" fillId="7" borderId="6" xfId="0" applyFont="1" applyFill="1" applyBorder="1" applyAlignment="1">
      <alignment horizontal="left" vertical="center" wrapText="1"/>
    </xf>
    <xf numFmtId="2" fontId="4" fillId="8" borderId="6" xfId="0" applyNumberFormat="1" applyFont="1" applyFill="1" applyBorder="1" applyAlignment="1">
      <alignment horizontal="center" vertical="center" wrapText="1"/>
    </xf>
    <xf numFmtId="2" fontId="4" fillId="8" borderId="3" xfId="0" applyNumberFormat="1" applyFont="1" applyFill="1" applyBorder="1" applyAlignment="1">
      <alignment horizontal="center" vertical="center" wrapText="1"/>
    </xf>
    <xf numFmtId="2" fontId="4" fillId="8" borderId="4" xfId="0" applyNumberFormat="1" applyFont="1" applyFill="1" applyBorder="1" applyAlignment="1">
      <alignment horizontal="center" vertical="center" wrapText="1"/>
    </xf>
    <xf numFmtId="0" fontId="4" fillId="3" borderId="8" xfId="0" applyFont="1" applyFill="1" applyBorder="1" applyAlignment="1">
      <alignment horizontal="left" vertical="top"/>
    </xf>
    <xf numFmtId="0" fontId="4" fillId="3" borderId="7" xfId="0" applyFont="1" applyFill="1" applyBorder="1" applyAlignment="1">
      <alignment horizontal="left" vertical="top"/>
    </xf>
    <xf numFmtId="0" fontId="4" fillId="3" borderId="9" xfId="0" applyFont="1" applyFill="1" applyBorder="1" applyAlignment="1">
      <alignment horizontal="left" vertical="top"/>
    </xf>
    <xf numFmtId="0" fontId="4" fillId="4" borderId="4" xfId="0" applyFont="1" applyFill="1" applyBorder="1" applyAlignment="1">
      <alignment horizontal="left" vertical="top"/>
    </xf>
    <xf numFmtId="2" fontId="5" fillId="10" borderId="6" xfId="0" applyNumberFormat="1" applyFont="1" applyFill="1" applyBorder="1" applyAlignment="1">
      <alignment horizontal="left" vertical="top"/>
    </xf>
    <xf numFmtId="2" fontId="5" fillId="10" borderId="4" xfId="0" applyNumberFormat="1" applyFont="1" applyFill="1" applyBorder="1" applyAlignment="1">
      <alignment horizontal="left" vertical="top"/>
    </xf>
    <xf numFmtId="0" fontId="4" fillId="15" borderId="6" xfId="0" applyFont="1" applyFill="1" applyBorder="1" applyAlignment="1">
      <alignment horizontal="left" vertical="center" wrapText="1"/>
    </xf>
    <xf numFmtId="0" fontId="4" fillId="15" borderId="4" xfId="0" applyFont="1" applyFill="1" applyBorder="1" applyAlignment="1">
      <alignment horizontal="left" vertical="center" wrapText="1"/>
    </xf>
    <xf numFmtId="0" fontId="0" fillId="15" borderId="0" xfId="0" applyFill="1" applyBorder="1" applyAlignment="1">
      <alignment wrapText="1"/>
    </xf>
    <xf numFmtId="0" fontId="0" fillId="15" borderId="0" xfId="0" applyFill="1" applyAlignment="1">
      <alignment wrapText="1"/>
    </xf>
    <xf numFmtId="2" fontId="0" fillId="15" borderId="1" xfId="0" applyNumberFormat="1" applyFont="1" applyFill="1" applyBorder="1" applyAlignment="1">
      <alignment horizontal="left" vertical="top" wrapText="1"/>
    </xf>
    <xf numFmtId="165" fontId="9" fillId="15" borderId="1" xfId="0" applyNumberFormat="1" applyFont="1" applyFill="1" applyBorder="1" applyAlignment="1" applyProtection="1">
      <alignment horizontal="center" vertical="center" wrapText="1"/>
      <protection locked="0"/>
    </xf>
    <xf numFmtId="0" fontId="0" fillId="15" borderId="0" xfId="0" applyFont="1" applyFill="1" applyAlignment="1">
      <alignment wrapText="1"/>
    </xf>
    <xf numFmtId="2" fontId="17" fillId="15" borderId="1" xfId="3" applyNumberFormat="1" applyFill="1" applyBorder="1" applyAlignment="1" applyProtection="1">
      <alignment horizontal="left" vertical="top" wrapText="1"/>
      <protection locked="0"/>
    </xf>
  </cellXfs>
  <cellStyles count="4">
    <cellStyle name="Comma [0]" xfId="2" builtinId="6"/>
    <cellStyle name="Hyperlink" xfId="3" builtinId="8"/>
    <cellStyle name="Normal" xfId="0" builtinId="0"/>
    <cellStyle name="Percent" xfId="1" builtinId="5"/>
  </cellStyles>
  <dxfs count="0"/>
  <tableStyles count="0" defaultTableStyle="TableStyleMedium2" defaultPivotStyle="PivotStyleLight16"/>
  <colors>
    <mruColors>
      <color rgb="FFD8DCE3"/>
      <color rgb="FFABB9CA"/>
      <color rgb="FFFFF2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folders/1iBBK5-muwUexfRMDlOaTRChP8qbqb0yl?usp=sharing" TargetMode="External"/><Relationship Id="rId18" Type="http://schemas.openxmlformats.org/officeDocument/2006/relationships/hyperlink" Target="https://drive.google.com/drive/folders/1Zcobj7I7e9BLQGKYkeGWSyxlyrDCvSv-?usp=sharing" TargetMode="External"/><Relationship Id="rId26" Type="http://schemas.openxmlformats.org/officeDocument/2006/relationships/hyperlink" Target="https://drive.google.com/file/d/1WHG1NtlD19aKl2ix3RgOAF_Atd87ADLZ/view?usp=sharing" TargetMode="External"/><Relationship Id="rId39" Type="http://schemas.openxmlformats.org/officeDocument/2006/relationships/hyperlink" Target="https://drive.google.com/file/d/1N-49V4_7lLKX0tzsArwafxk6HIL2PgNT/view?usp=sharing" TargetMode="External"/><Relationship Id="rId21" Type="http://schemas.openxmlformats.org/officeDocument/2006/relationships/hyperlink" Target="https://drive.google.com/drive/folders/10x9NE9Cmb6fvAyOhlRZpOJWysTdbayd9?usp=sharing" TargetMode="External"/><Relationship Id="rId34" Type="http://schemas.openxmlformats.org/officeDocument/2006/relationships/hyperlink" Target="https://drive.google.com/file/d/16Ndm993uSdrNANsxpaYjKKDSbazij6_4/view?usp=sharing" TargetMode="External"/><Relationship Id="rId42" Type="http://schemas.openxmlformats.org/officeDocument/2006/relationships/hyperlink" Target="https://drive.google.com/file/d/1mXotAb6aF3WAR-7VXLUOSYo8orNJIKlW/view?usp=sharing" TargetMode="External"/><Relationship Id="rId47" Type="http://schemas.openxmlformats.org/officeDocument/2006/relationships/hyperlink" Target="https://drive.google.com/drive/folders/14e5MhnjhMujT8z1TD6TY8n4z2kzigT8P?usp=sharing" TargetMode="External"/><Relationship Id="rId50" Type="http://schemas.openxmlformats.org/officeDocument/2006/relationships/hyperlink" Target="https://drive.google.com/file/d/1i_8lmmMFqfz1_am-cZqJ_wq3rB3Q0I6V/view?usp=sharing" TargetMode="External"/><Relationship Id="rId7" Type="http://schemas.openxmlformats.org/officeDocument/2006/relationships/hyperlink" Target="https://drive.google.com/drive/folders/1G7iqAX70wElblj7pBZ3Gw_h_LJEZh5vN?usp=sharing" TargetMode="External"/><Relationship Id="rId2" Type="http://schemas.openxmlformats.org/officeDocument/2006/relationships/hyperlink" Target="https://drive.google.com/drive/folders/1goyaLtu1aTbrhzd6a48Cb-L9Lm7Y3SAU?usp=sharing" TargetMode="External"/><Relationship Id="rId16" Type="http://schemas.openxmlformats.org/officeDocument/2006/relationships/hyperlink" Target="https://drive.google.com/drive/folders/1u_lX0KTRedpQqMNXKQBOeQw0-oH93sFH?usp=sharing" TargetMode="External"/><Relationship Id="rId29" Type="http://schemas.openxmlformats.org/officeDocument/2006/relationships/hyperlink" Target="https://drive.google.com/drive/folders/1Zcobj7I7e9BLQGKYkeGWSyxlyrDCvSv-?usp=sharing" TargetMode="External"/><Relationship Id="rId11" Type="http://schemas.openxmlformats.org/officeDocument/2006/relationships/hyperlink" Target="https://drive.google.com/file/d/1S83uLlJU2q02UVm3W09aC8-FbuQIdHCh/view?usp=sharing" TargetMode="External"/><Relationship Id="rId24" Type="http://schemas.openxmlformats.org/officeDocument/2006/relationships/hyperlink" Target="https://drive.google.com/drive/folders/1LolUQ7BGxdLSVtp06oByirQ5qR2grgz5?usp=sharing" TargetMode="External"/><Relationship Id="rId32" Type="http://schemas.openxmlformats.org/officeDocument/2006/relationships/hyperlink" Target="https://drive.google.com/file/d/1XQMUPHWkcI2dOsp6YSE8uQ1QphiqmOoU/view?usp=sharing" TargetMode="External"/><Relationship Id="rId37" Type="http://schemas.openxmlformats.org/officeDocument/2006/relationships/hyperlink" Target="https://drive.google.com/file/d/1Z5e-ESEV4SQ0FpwzzsRYanv_X7pOw1fX/view?usp=sharing" TargetMode="External"/><Relationship Id="rId40" Type="http://schemas.openxmlformats.org/officeDocument/2006/relationships/hyperlink" Target="https://drive.google.com/file/d/1LuWy07QGm3YOg00oXx1YJIylXQMrjuz8/view?usp=sharing" TargetMode="External"/><Relationship Id="rId45" Type="http://schemas.openxmlformats.org/officeDocument/2006/relationships/hyperlink" Target="https://drive.google.com/file/d/1cVtZMLsvZbg7oIHpfhghaOG2SweXL40z/view?usp=sharing" TargetMode="External"/><Relationship Id="rId53" Type="http://schemas.openxmlformats.org/officeDocument/2006/relationships/hyperlink" Target="https://drive.google.com/drive/folders/1w1BuJYnngpv9VjQhoeEIbUu_qBYzVAI7?usp=sharing" TargetMode="External"/><Relationship Id="rId5" Type="http://schemas.openxmlformats.org/officeDocument/2006/relationships/hyperlink" Target="https://drive.google.com/drive/folders/1Mv1gNnuNKU1S6_RJMJyyskAx4OSCjULt?usp=sharing" TargetMode="External"/><Relationship Id="rId10" Type="http://schemas.openxmlformats.org/officeDocument/2006/relationships/hyperlink" Target="https://drive.google.com/file/d/1S83uLlJU2q02UVm3W09aC8-FbuQIdHCh/view?usp=sharing" TargetMode="External"/><Relationship Id="rId19" Type="http://schemas.openxmlformats.org/officeDocument/2006/relationships/hyperlink" Target="https://drive.google.com/drive/folders/1Kmsls0tyNnxDTcwi6gRbg2A_p8zt0CaV?usp=sharing" TargetMode="External"/><Relationship Id="rId31" Type="http://schemas.openxmlformats.org/officeDocument/2006/relationships/hyperlink" Target="https://drive.google.com/drive/folders/1Zcobj7I7e9BLQGKYkeGWSyxlyrDCvSv-?usp=sharing" TargetMode="External"/><Relationship Id="rId44" Type="http://schemas.openxmlformats.org/officeDocument/2006/relationships/hyperlink" Target="https://drive.google.com/drive/folders/10VFdlBwlRbITNOSWqfvf40jwWhFUpFAz?usp=sharing" TargetMode="External"/><Relationship Id="rId52" Type="http://schemas.openxmlformats.org/officeDocument/2006/relationships/hyperlink" Target="https://drive.google.com/file/d/1cVtZMLsvZbg7oIHpfhghaOG2SweXL40z/view?usp=sharing" TargetMode="External"/><Relationship Id="rId4" Type="http://schemas.openxmlformats.org/officeDocument/2006/relationships/hyperlink" Target="https://drive.google.com/drive/folders/1WZCBho97uuPA3VmI3nDhwGMAS77Su36z?usp=sharing" TargetMode="External"/><Relationship Id="rId9" Type="http://schemas.openxmlformats.org/officeDocument/2006/relationships/hyperlink" Target="https://drive.google.com/file/d/1S83uLlJU2q02UVm3W09aC8-FbuQIdHCh/view?usp=sharing" TargetMode="External"/><Relationship Id="rId14" Type="http://schemas.openxmlformats.org/officeDocument/2006/relationships/hyperlink" Target="https://drive.google.com/file/d/1E2TgSy5gfdaSLEw3YFyuKMCXj2wDKtSU/view?usp=sharing" TargetMode="External"/><Relationship Id="rId22" Type="http://schemas.openxmlformats.org/officeDocument/2006/relationships/hyperlink" Target="https://drive.google.com/drive/folders/1uAQ3NlPjQy6jH_56ynvCFd63ROb_C71w?usp=sharing" TargetMode="External"/><Relationship Id="rId27" Type="http://schemas.openxmlformats.org/officeDocument/2006/relationships/hyperlink" Target="https://drive.google.com/drive/folders/1Zcobj7I7e9BLQGKYkeGWSyxlyrDCvSv-?usp=sharing" TargetMode="External"/><Relationship Id="rId30" Type="http://schemas.openxmlformats.org/officeDocument/2006/relationships/hyperlink" Target="https://drive.google.com/drive/folders/1Zcobj7I7e9BLQGKYkeGWSyxlyrDCvSv-?usp=sharing" TargetMode="External"/><Relationship Id="rId35" Type="http://schemas.openxmlformats.org/officeDocument/2006/relationships/hyperlink" Target="https://drive.google.com/file/d/16Ndm993uSdrNANsxpaYjKKDSbazij6_4/view?usp=sharing" TargetMode="External"/><Relationship Id="rId43" Type="http://schemas.openxmlformats.org/officeDocument/2006/relationships/hyperlink" Target="https://drive.google.com/file/d/1qENSxz3n7_gz61yGlGFB7zFC8f7Z2WEY/view?usp=sharing" TargetMode="External"/><Relationship Id="rId48" Type="http://schemas.openxmlformats.org/officeDocument/2006/relationships/hyperlink" Target="https://drive.google.com/drive/folders/1hRzwOoYJf66c5_D7YVBeQwE_X8YWEM_Z?usp=sharing" TargetMode="External"/><Relationship Id="rId8" Type="http://schemas.openxmlformats.org/officeDocument/2006/relationships/hyperlink" Target="https://drive.google.com/file/d/1S83uLlJU2q02UVm3W09aC8-FbuQIdHCh/view?usp=sharing" TargetMode="External"/><Relationship Id="rId51" Type="http://schemas.openxmlformats.org/officeDocument/2006/relationships/hyperlink" Target="https://drive.google.com/file/d/1ucXJYgzE-c84pYtsRz6gpNIYtbLpJzrJ/view?usp=sharing" TargetMode="External"/><Relationship Id="rId3" Type="http://schemas.openxmlformats.org/officeDocument/2006/relationships/hyperlink" Target="https://drive.google.com/drive/folders/1O-9Ic9q25pap1n53hVngBsP1_AMpfTBq?usp=sharing" TargetMode="External"/><Relationship Id="rId12" Type="http://schemas.openxmlformats.org/officeDocument/2006/relationships/hyperlink" Target="https://drive.google.com/drive/folders/18FtTxNfnwaqkxkSy1loRIQC0fRFSjb26?usp=sharing" TargetMode="External"/><Relationship Id="rId17" Type="http://schemas.openxmlformats.org/officeDocument/2006/relationships/hyperlink" Target="https://drive.google.com/drive/folders/1Zcobj7I7e9BLQGKYkeGWSyxlyrDCvSv-?usp=sharing" TargetMode="External"/><Relationship Id="rId25" Type="http://schemas.openxmlformats.org/officeDocument/2006/relationships/hyperlink" Target="https://drive.google.com/drive/folders/1FXxIU17S86lLzobqdbWI9uHKKhrH5nj6?usp=sharing" TargetMode="External"/><Relationship Id="rId33" Type="http://schemas.openxmlformats.org/officeDocument/2006/relationships/hyperlink" Target="https://drive.google.com/file/d/171C16JjmA5wD7ndkwM16zDoCnJuj0nry/view?usp=sharing" TargetMode="External"/><Relationship Id="rId38" Type="http://schemas.openxmlformats.org/officeDocument/2006/relationships/hyperlink" Target="https://drive.google.com/file/d/1mNpxxLcgvQ-D68DAalTSRoXbNqWk1P_r/view?usp=sharing" TargetMode="External"/><Relationship Id="rId46" Type="http://schemas.openxmlformats.org/officeDocument/2006/relationships/hyperlink" Target="https://drive.google.com/file/d/1N-49V4_7lLKX0tzsArwafxk6HIL2PgNT/view?usp=sharing" TargetMode="External"/><Relationship Id="rId20" Type="http://schemas.openxmlformats.org/officeDocument/2006/relationships/hyperlink" Target="https://drive.google.com/file/d/1jqqHZYFwSD7SEqb7LIysq0t99oDPNjNm/view?usp=sharing" TargetMode="External"/><Relationship Id="rId41" Type="http://schemas.openxmlformats.org/officeDocument/2006/relationships/hyperlink" Target="https://drive.google.com/file/d/1QcPG2UI7N9uPCehLxkd09qirWi58FIUR/view?usp=sharing" TargetMode="External"/><Relationship Id="rId54"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drive.google.com/file/d/1gjZkN3xRlwD_ddD45AaKXmMYLcIOPq1b/view?usp=sharing" TargetMode="External"/><Relationship Id="rId15" Type="http://schemas.openxmlformats.org/officeDocument/2006/relationships/hyperlink" Target="https://drive.google.com/file/d/1SFy36-kaVxQxkF80rpneXrf66vBjU3Lf/view?usp=sharing" TargetMode="External"/><Relationship Id="rId23" Type="http://schemas.openxmlformats.org/officeDocument/2006/relationships/hyperlink" Target="https://drive.google.com/drive/folders/1FqBTggsjVgf3vBeAoJMzEm6FODZa3ZMj?usp=sharing" TargetMode="External"/><Relationship Id="rId28" Type="http://schemas.openxmlformats.org/officeDocument/2006/relationships/hyperlink" Target="https://drive.google.com/drive/folders/1JRXL4EiqohiH9EffnXC8bbcPKYqv7COW?usp=sharing" TargetMode="External"/><Relationship Id="rId36" Type="http://schemas.openxmlformats.org/officeDocument/2006/relationships/hyperlink" Target="https://drive.google.com/file/d/1YU5aYldS6VJGq8U8wIb_QVMvREOvTVhA/view?usp=sharing" TargetMode="External"/><Relationship Id="rId49" Type="http://schemas.openxmlformats.org/officeDocument/2006/relationships/hyperlink" Target="https://drive.google.com/drive/folders/1-xA0fmLsOneC2Vwfo51eSnDODIveYTcM?usp=sharin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6" Type="http://schemas.openxmlformats.org/officeDocument/2006/relationships/hyperlink" Target="https://drive.google.com/file/d/1NHHsBEnpPUG6SRZnRXk3H6pAcT2VMLPL/view?usp=sharing" TargetMode="External"/><Relationship Id="rId21" Type="http://schemas.openxmlformats.org/officeDocument/2006/relationships/hyperlink" Target="https://drive.google.com/file/d/177TuY3rOWUTxZq1g0OVl6w14OWSUdAqi/view?usp=sharing" TargetMode="External"/><Relationship Id="rId34" Type="http://schemas.openxmlformats.org/officeDocument/2006/relationships/hyperlink" Target="https://drive.google.com/file/d/1P9ItePG_K97swLIZU0E6yQxcavhH_Abo/view?usp=sharing" TargetMode="External"/><Relationship Id="rId42" Type="http://schemas.openxmlformats.org/officeDocument/2006/relationships/hyperlink" Target="https://drive.google.com/drive/folders/1Uickghi5AGNL0q5KPpjevzjh7JPnsaII?usp=sharing" TargetMode="External"/><Relationship Id="rId47" Type="http://schemas.openxmlformats.org/officeDocument/2006/relationships/hyperlink" Target="https://drive.google.com/file/d/1aWrYQ99KZL9-lft2tdGBg1_ijqsgOo9G/view?usp=sharing" TargetMode="External"/><Relationship Id="rId50" Type="http://schemas.openxmlformats.org/officeDocument/2006/relationships/hyperlink" Target="https://drive.google.com/file/d/1Gqioa_yPBS-NCAmfVLhRah7xk-QGaIFy/view?usp=sharing" TargetMode="External"/><Relationship Id="rId55" Type="http://schemas.openxmlformats.org/officeDocument/2006/relationships/hyperlink" Target="https://drive.google.com/file/d/12TlmVM-qgB0ZZPZEcgOIHIQyQ2FOO-64/view?usp=sharing" TargetMode="External"/><Relationship Id="rId63" Type="http://schemas.openxmlformats.org/officeDocument/2006/relationships/hyperlink" Target="https://drive.google.com/file/d/1TmDPJqBuwXDcHx3Ol6hoq2afjM1vLS3l/view?usp=sharing" TargetMode="External"/><Relationship Id="rId68" Type="http://schemas.openxmlformats.org/officeDocument/2006/relationships/printerSettings" Target="../printerSettings/printerSettings11.bin"/><Relationship Id="rId7" Type="http://schemas.openxmlformats.org/officeDocument/2006/relationships/hyperlink" Target="https://drive.google.com/file/d/1s3mko5V9oUYjd0rHwW4xQLr_llzLMSAs/view?usp=sharing" TargetMode="External"/><Relationship Id="rId2" Type="http://schemas.openxmlformats.org/officeDocument/2006/relationships/hyperlink" Target="https://drive.google.com/file/d/1iZb-_Bt3XAbGDiPw1v_nEDToqyCbEJya/view?usp=sharing" TargetMode="External"/><Relationship Id="rId16" Type="http://schemas.openxmlformats.org/officeDocument/2006/relationships/hyperlink" Target="https://drive.google.com/file/d/18D1yq5Nc4BBRRDCmF2zvuEtTgdspPlgW/view?usp=sharing" TargetMode="External"/><Relationship Id="rId29" Type="http://schemas.openxmlformats.org/officeDocument/2006/relationships/hyperlink" Target="https://drive.google.com/file/d/177TuY3rOWUTxZq1g0OVl6w14OWSUdAqi/view?usp=sharing" TargetMode="External"/><Relationship Id="rId11" Type="http://schemas.openxmlformats.org/officeDocument/2006/relationships/hyperlink" Target="https://drive.google.com/file/d/177TuY3rOWUTxZq1g0OVl6w14OWSUdAqi/view?usp=sharing" TargetMode="External"/><Relationship Id="rId24" Type="http://schemas.openxmlformats.org/officeDocument/2006/relationships/hyperlink" Target="https://drive.google.com/file/d/1uCvaGBxFRzYSAebLwXyO78M5hMvDhq8U/view?usp=sharing" TargetMode="External"/><Relationship Id="rId32" Type="http://schemas.openxmlformats.org/officeDocument/2006/relationships/hyperlink" Target="https://drive.google.com/drive/folders/1Uickghi5AGNL0q5KPpjevzjh7JPnsaII?usp=sharing" TargetMode="External"/><Relationship Id="rId37" Type="http://schemas.openxmlformats.org/officeDocument/2006/relationships/hyperlink" Target="https://drive.google.com/file/d/1K-0p4ndsh2RSVh4-XUdME0kutlGpPfnY/view?usp=sharing" TargetMode="External"/><Relationship Id="rId40" Type="http://schemas.openxmlformats.org/officeDocument/2006/relationships/hyperlink" Target="https://drive.google.com/file/d/1sFdnUTSXH4UDtjWaoi_gEH3atCAonVQZ/view?usp=sharing" TargetMode="External"/><Relationship Id="rId45" Type="http://schemas.openxmlformats.org/officeDocument/2006/relationships/hyperlink" Target="https://drive.google.com/file/d/1FJxkwsFfxnN8c7E7rXUc5mFrIYLmVvyz/view?usp=sharing" TargetMode="External"/><Relationship Id="rId53" Type="http://schemas.openxmlformats.org/officeDocument/2006/relationships/hyperlink" Target="https://drive.google.com/file/d/1e9ETSikcMU5YhSSeTAWbd9c8l78BVYlW/view?usp=sharing" TargetMode="External"/><Relationship Id="rId58" Type="http://schemas.openxmlformats.org/officeDocument/2006/relationships/hyperlink" Target="https://drive.google.com/drive/folders/1U4mH4IBEJnjE639HqoVqKfWMjTECWSlm?usp=sharing" TargetMode="External"/><Relationship Id="rId66" Type="http://schemas.openxmlformats.org/officeDocument/2006/relationships/hyperlink" Target="https://drive.google.com/file/d/1FJxkwsFfxnN8c7E7rXUc5mFrIYLmVvyz/view?usp=sharing" TargetMode="External"/><Relationship Id="rId5" Type="http://schemas.openxmlformats.org/officeDocument/2006/relationships/hyperlink" Target="https://drive.google.com/file/d/1aJ0XCwO5Ulx9Jzjptxs6T5mDpTRQf-F0/view?usp=sharing" TargetMode="External"/><Relationship Id="rId61" Type="http://schemas.openxmlformats.org/officeDocument/2006/relationships/hyperlink" Target="https://drive.google.com/file/d/1OWAOYd67n9GUfqTj6AgDIzYPoDrG1qst/view?usp=sharing" TargetMode="External"/><Relationship Id="rId19" Type="http://schemas.openxmlformats.org/officeDocument/2006/relationships/hyperlink" Target="https://bpbd.tanjabbarkab.go.id/hubungi-kami/" TargetMode="External"/><Relationship Id="rId14" Type="http://schemas.openxmlformats.org/officeDocument/2006/relationships/hyperlink" Target="https://drive.google.com/file/d/1dVwzoRWXbPPOiUAMcXIk4s2pc2ZO1X5Z/view?usp=sharing" TargetMode="External"/><Relationship Id="rId22" Type="http://schemas.openxmlformats.org/officeDocument/2006/relationships/hyperlink" Target="https://drive.google.com/file/d/177TuY3rOWUTxZq1g0OVl6w14OWSUdAqi/view?usp=sharing" TargetMode="External"/><Relationship Id="rId27" Type="http://schemas.openxmlformats.org/officeDocument/2006/relationships/hyperlink" Target="https://drive.google.com/file/d/1OWAOYd67n9GUfqTj6AgDIzYPoDrG1qst/view?usp=sharing" TargetMode="External"/><Relationship Id="rId30" Type="http://schemas.openxmlformats.org/officeDocument/2006/relationships/hyperlink" Target="https://drive.google.com/file/d/18D1yq5Nc4BBRRDCmF2zvuEtTgdspPlgW/view?usp=sharing" TargetMode="External"/><Relationship Id="rId35" Type="http://schemas.openxmlformats.org/officeDocument/2006/relationships/hyperlink" Target="https://drive.google.com/file/d/1cW1I8fLtKxj01Wk9WUkixW5cgtYAda2C/view?usp=sharing" TargetMode="External"/><Relationship Id="rId43" Type="http://schemas.openxmlformats.org/officeDocument/2006/relationships/hyperlink" Target="https://drive.google.com/file/d/1FJxkwsFfxnN8c7E7rXUc5mFrIYLmVvyz/view?usp=sharing" TargetMode="External"/><Relationship Id="rId48" Type="http://schemas.openxmlformats.org/officeDocument/2006/relationships/hyperlink" Target="https://bpbd.tanjabbarkab.go.id/visi-misi/" TargetMode="External"/><Relationship Id="rId56" Type="http://schemas.openxmlformats.org/officeDocument/2006/relationships/hyperlink" Target="https://drive.google.com/file/d/1aJ0XCwO5Ulx9Jzjptxs6T5mDpTRQf-F0/view?usp=sharing" TargetMode="External"/><Relationship Id="rId64" Type="http://schemas.openxmlformats.org/officeDocument/2006/relationships/hyperlink" Target="https://drive.google.com/file/d/1QktRNHan1D4aw0yXh_wLsQrZBw9Bjjgt/view?usp=sharing" TargetMode="External"/><Relationship Id="rId8" Type="http://schemas.openxmlformats.org/officeDocument/2006/relationships/hyperlink" Target="https://drive.google.com/file/d/1K1wIQ7h_iUAwEbS6i_OOvopxtSn55qYa/view?usp=sharing" TargetMode="External"/><Relationship Id="rId51" Type="http://schemas.openxmlformats.org/officeDocument/2006/relationships/hyperlink" Target="https://drive.google.com/file/d/179qPIAIvlFpD9_80Gtm1qEgfq7FNllRa/view?usp=sharing" TargetMode="External"/><Relationship Id="rId3" Type="http://schemas.openxmlformats.org/officeDocument/2006/relationships/hyperlink" Target="https://drive.google.com/file/d/1aJ0XCwO5Ulx9Jzjptxs6T5mDpTRQf-F0/view?usp=sharing" TargetMode="External"/><Relationship Id="rId12" Type="http://schemas.openxmlformats.org/officeDocument/2006/relationships/hyperlink" Target="https://drive.google.com/file/d/177TuY3rOWUTxZq1g0OVl6w14OWSUdAqi/view?usp=sharing" TargetMode="External"/><Relationship Id="rId17" Type="http://schemas.openxmlformats.org/officeDocument/2006/relationships/hyperlink" Target="https://drive.google.com/file/d/1A6JJUYFEf-I2V5o4-TsY4EQhxb816Ovl/view?usp=sharing" TargetMode="External"/><Relationship Id="rId25" Type="http://schemas.openxmlformats.org/officeDocument/2006/relationships/hyperlink" Target="https://drive.google.com/drive/folders/1Uickghi5AGNL0q5KPpjevzjh7JPnsaII?usp=sharing" TargetMode="External"/><Relationship Id="rId33" Type="http://schemas.openxmlformats.org/officeDocument/2006/relationships/hyperlink" Target="https://drive.google.com/file/d/1P9ItePG_K97swLIZU0E6yQxcavhH_Abo/view?usp=sharing" TargetMode="External"/><Relationship Id="rId38" Type="http://schemas.openxmlformats.org/officeDocument/2006/relationships/hyperlink" Target="https://drive.google.com/file/d/1wi1Vsrx3xUep0od0TfA2YHPlpHPQup71/view?usp=sharing" TargetMode="External"/><Relationship Id="rId46" Type="http://schemas.openxmlformats.org/officeDocument/2006/relationships/hyperlink" Target="https://drive.google.com/drive/folders/1Uickghi5AGNL0q5KPpjevzjh7JPnsaII?usp=sharing" TargetMode="External"/><Relationship Id="rId59" Type="http://schemas.openxmlformats.org/officeDocument/2006/relationships/hyperlink" Target="https://drive.google.com/drive/folders/19VKakZV8720ZmDjTwPiHjiFLmNp1UivZ?usp=sharing" TargetMode="External"/><Relationship Id="rId67" Type="http://schemas.openxmlformats.org/officeDocument/2006/relationships/hyperlink" Target="https://drive.google.com/file/d/1Gqioa_yPBS-NCAmfVLhRah7xk-QGaIFy/view?usp=sharing" TargetMode="External"/><Relationship Id="rId20" Type="http://schemas.openxmlformats.org/officeDocument/2006/relationships/hyperlink" Target="https://drive.google.com/file/d/177TuY3rOWUTxZq1g0OVl6w14OWSUdAqi/view?usp=sharing" TargetMode="External"/><Relationship Id="rId41" Type="http://schemas.openxmlformats.org/officeDocument/2006/relationships/hyperlink" Target="https://drive.google.com/drive/folders/1Uickghi5AGNL0q5KPpjevzjh7JPnsaII?usp=sharing" TargetMode="External"/><Relationship Id="rId54" Type="http://schemas.openxmlformats.org/officeDocument/2006/relationships/hyperlink" Target="https://drive.google.com/file/d/1FJxkwsFfxnN8c7E7rXUc5mFrIYLmVvyz/view?usp=sharing" TargetMode="External"/><Relationship Id="rId62" Type="http://schemas.openxmlformats.org/officeDocument/2006/relationships/hyperlink" Target="https://drive.google.com/file/d/1D0oZ0SyPSXhZQN0wGT4esonbilZKLsUM/view?usp=sharing" TargetMode="External"/><Relationship Id="rId1" Type="http://schemas.openxmlformats.org/officeDocument/2006/relationships/printerSettings" Target="../printerSettings/printerSettings10.bin"/><Relationship Id="rId6" Type="http://schemas.openxmlformats.org/officeDocument/2006/relationships/hyperlink" Target="https://drive.google.com/file/d/1c2EuRL2FGJ0VxuSEtNSAfjMz38U8folz/view?usp=sharing" TargetMode="External"/><Relationship Id="rId15" Type="http://schemas.openxmlformats.org/officeDocument/2006/relationships/hyperlink" Target="https://drive.google.com/file/d/1BXX1sZoOTsHTAtn_wyGux3fc1ZO_MM-n/view?usp=sharing" TargetMode="External"/><Relationship Id="rId23" Type="http://schemas.openxmlformats.org/officeDocument/2006/relationships/hyperlink" Target="https://drive.google.com/file/d/177TuY3rOWUTxZq1g0OVl6w14OWSUdAqi/view?usp=sharing" TargetMode="External"/><Relationship Id="rId28" Type="http://schemas.openxmlformats.org/officeDocument/2006/relationships/hyperlink" Target="https://drive.google.com/file/d/1NHHsBEnpPUG6SRZnRXk3H6pAcT2VMLPL/view?usp=sharing" TargetMode="External"/><Relationship Id="rId36" Type="http://schemas.openxmlformats.org/officeDocument/2006/relationships/hyperlink" Target="https://drive.google.com/file/d/1Wkg_7o_90Ltwc1lQQtq-QmLPw5TMdw3t/view?usp=sharing" TargetMode="External"/><Relationship Id="rId49" Type="http://schemas.openxmlformats.org/officeDocument/2006/relationships/hyperlink" Target="https://drive.google.com/file/d/1TOS_xY-0KmM1jKRkRlUEFY4w28tvbowJ/view?usp=sharing" TargetMode="External"/><Relationship Id="rId57" Type="http://schemas.openxmlformats.org/officeDocument/2006/relationships/hyperlink" Target="https://drive.google.com/file/d/1kLkaBCLWVA2bwtON3XqQnfgysFaNtvZI/view?usp=sharing" TargetMode="External"/><Relationship Id="rId10" Type="http://schemas.openxmlformats.org/officeDocument/2006/relationships/hyperlink" Target="https://drive.google.com/file/d/1Hynb2pNKgIDy4UvI9mz-AcQDzOZ15CnW/view?usp=sharing" TargetMode="External"/><Relationship Id="rId31" Type="http://schemas.openxmlformats.org/officeDocument/2006/relationships/hyperlink" Target="https://drive.google.com/file/d/1URKpB3_85FtPsHIUJwZyBY9Ij1HtiYM0/view?usp=sharing" TargetMode="External"/><Relationship Id="rId44" Type="http://schemas.openxmlformats.org/officeDocument/2006/relationships/hyperlink" Target="https://drive.google.com/file/d/1e9ETSikcMU5YhSSeTAWbd9c8l78BVYlW/view?usp=sharing" TargetMode="External"/><Relationship Id="rId52" Type="http://schemas.openxmlformats.org/officeDocument/2006/relationships/hyperlink" Target="https://drive.google.com/file/d/1e9ETSikcMU5YhSSeTAWbd9c8l78BVYlW/view?usp=sharing" TargetMode="External"/><Relationship Id="rId60" Type="http://schemas.openxmlformats.org/officeDocument/2006/relationships/hyperlink" Target="https://drive.google.com/drive/folders/1Uickghi5AGNL0q5KPpjevzjh7JPnsaII?usp=sharing" TargetMode="External"/><Relationship Id="rId65" Type="http://schemas.openxmlformats.org/officeDocument/2006/relationships/hyperlink" Target="https://drive.google.com/drive/folders/1du0e_ddLL129LMA8HR7x5PDUaHonW8kf?usp=sharing" TargetMode="External"/><Relationship Id="rId4" Type="http://schemas.openxmlformats.org/officeDocument/2006/relationships/hyperlink" Target="https://drive.google.com/file/d/1aJ0XCwO5Ulx9Jzjptxs6T5mDpTRQf-F0/view?usp=sharing" TargetMode="External"/><Relationship Id="rId9" Type="http://schemas.openxmlformats.org/officeDocument/2006/relationships/hyperlink" Target="https://drive.google.com/file/d/12TlmVM-qgB0ZZPZEcgOIHIQyQ2FOO-64/view?usp=sharing" TargetMode="External"/><Relationship Id="rId13" Type="http://schemas.openxmlformats.org/officeDocument/2006/relationships/hyperlink" Target="https://drive.google.com/file/d/1wi1Vsrx3xUep0od0TfA2YHPlpHPQup71/view?usp=sharing" TargetMode="External"/><Relationship Id="rId18" Type="http://schemas.openxmlformats.org/officeDocument/2006/relationships/hyperlink" Target="https://bpbd.tanjabbarkab.go.id/hubungi-kami/" TargetMode="External"/><Relationship Id="rId39" Type="http://schemas.openxmlformats.org/officeDocument/2006/relationships/hyperlink" Target="https://drive.google.com/file/d/1HqWqzm6PWiueGS6z84aRLoe3asULNgd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88"/>
  <sheetViews>
    <sheetView zoomScale="132" workbookViewId="0">
      <pane ySplit="1" topLeftCell="A2" activePane="bottomLeft" state="frozen"/>
      <selection pane="bottomLeft" activeCell="B1" sqref="A1:XFD1048576"/>
    </sheetView>
  </sheetViews>
  <sheetFormatPr defaultColWidth="8.85546875" defaultRowHeight="15"/>
  <cols>
    <col min="1" max="1" width="3.28515625" customWidth="1"/>
    <col min="2" max="5" width="4" customWidth="1"/>
    <col min="6" max="6" width="36.85546875" customWidth="1"/>
    <col min="7" max="7" width="7.7109375" style="73" hidden="1" customWidth="1"/>
    <col min="8" max="8" width="7.42578125" style="74" hidden="1" customWidth="1"/>
    <col min="9" max="9" width="1.85546875" customWidth="1"/>
    <col min="10" max="10" width="7.7109375" style="75" bestFit="1" customWidth="1"/>
  </cols>
  <sheetData>
    <row r="1" spans="1:10" ht="30">
      <c r="A1" s="560" t="s">
        <v>0</v>
      </c>
      <c r="B1" s="560"/>
      <c r="C1" s="560"/>
      <c r="D1" s="560"/>
      <c r="E1" s="560"/>
      <c r="F1" s="560"/>
      <c r="G1" s="1" t="s">
        <v>1</v>
      </c>
      <c r="H1" s="2" t="s">
        <v>2</v>
      </c>
      <c r="J1" s="1" t="s">
        <v>3</v>
      </c>
    </row>
    <row r="2" spans="1:10">
      <c r="A2" s="3" t="s">
        <v>4</v>
      </c>
      <c r="B2" s="561" t="s">
        <v>5</v>
      </c>
      <c r="C2" s="562"/>
      <c r="D2" s="562"/>
      <c r="E2" s="562"/>
      <c r="F2" s="562"/>
      <c r="G2" s="4">
        <v>60</v>
      </c>
      <c r="H2" s="5"/>
      <c r="J2" s="6">
        <v>60</v>
      </c>
    </row>
    <row r="3" spans="1:10">
      <c r="A3" s="7"/>
      <c r="B3" s="7" t="s">
        <v>6</v>
      </c>
      <c r="C3" s="8" t="s">
        <v>7</v>
      </c>
      <c r="D3" s="8"/>
      <c r="E3" s="8"/>
      <c r="F3" s="8"/>
      <c r="G3" s="9"/>
      <c r="H3" s="10"/>
      <c r="J3" s="11">
        <f>SUM(J4,J9,J12,J15,J19,J28,J31,J39)</f>
        <v>20</v>
      </c>
    </row>
    <row r="4" spans="1:10">
      <c r="A4" s="12"/>
      <c r="B4" s="13"/>
      <c r="C4" s="14">
        <v>1</v>
      </c>
      <c r="D4" s="544" t="s">
        <v>8</v>
      </c>
      <c r="E4" s="545"/>
      <c r="F4" s="546"/>
      <c r="G4" s="15">
        <f>SUM(G5:G8)</f>
        <v>5</v>
      </c>
      <c r="H4" s="16"/>
      <c r="J4" s="17">
        <f>SUM(J5:J8)</f>
        <v>2</v>
      </c>
    </row>
    <row r="5" spans="1:10" ht="14.45" customHeight="1">
      <c r="A5" s="18"/>
      <c r="B5" s="19"/>
      <c r="C5" s="20"/>
      <c r="D5" s="20" t="s">
        <v>9</v>
      </c>
      <c r="E5" s="551" t="s">
        <v>10</v>
      </c>
      <c r="F5" s="552"/>
      <c r="G5" s="21">
        <v>1</v>
      </c>
      <c r="H5" s="22">
        <f>G5/5</f>
        <v>0.2</v>
      </c>
      <c r="J5" s="23">
        <f>H5*2</f>
        <v>0.4</v>
      </c>
    </row>
    <row r="6" spans="1:10">
      <c r="A6" s="24"/>
      <c r="B6" s="24"/>
      <c r="C6" s="24"/>
      <c r="D6" s="24" t="s">
        <v>11</v>
      </c>
      <c r="E6" s="547" t="s">
        <v>12</v>
      </c>
      <c r="F6" s="548"/>
      <c r="G6" s="21">
        <v>1</v>
      </c>
      <c r="H6" s="22">
        <f t="shared" ref="H6:H11" si="0">G6/5</f>
        <v>0.2</v>
      </c>
      <c r="J6" s="23">
        <f>H6*2</f>
        <v>0.4</v>
      </c>
    </row>
    <row r="7" spans="1:10">
      <c r="A7" s="25"/>
      <c r="B7" s="20"/>
      <c r="C7" s="20"/>
      <c r="D7" s="24" t="s">
        <v>13</v>
      </c>
      <c r="E7" s="547" t="s">
        <v>14</v>
      </c>
      <c r="F7" s="548"/>
      <c r="G7" s="21">
        <v>2</v>
      </c>
      <c r="H7" s="22">
        <f t="shared" si="0"/>
        <v>0.4</v>
      </c>
      <c r="J7" s="23">
        <f>H7*2</f>
        <v>0.8</v>
      </c>
    </row>
    <row r="8" spans="1:10" ht="14.45" customHeight="1">
      <c r="A8" s="25"/>
      <c r="B8" s="20"/>
      <c r="C8" s="20"/>
      <c r="D8" s="24" t="s">
        <v>15</v>
      </c>
      <c r="E8" s="547" t="s">
        <v>16</v>
      </c>
      <c r="F8" s="548"/>
      <c r="G8" s="21">
        <v>1</v>
      </c>
      <c r="H8" s="22">
        <f t="shared" si="0"/>
        <v>0.2</v>
      </c>
      <c r="J8" s="23">
        <f>H8*2</f>
        <v>0.4</v>
      </c>
    </row>
    <row r="9" spans="1:10">
      <c r="A9" s="26"/>
      <c r="B9" s="27"/>
      <c r="C9" s="27">
        <v>2</v>
      </c>
      <c r="D9" s="534" t="s">
        <v>17</v>
      </c>
      <c r="E9" s="535"/>
      <c r="F9" s="536"/>
      <c r="G9" s="28">
        <f>SUM(G10:G11)</f>
        <v>5</v>
      </c>
      <c r="H9" s="29"/>
      <c r="J9" s="30">
        <f>SUM(J10:J11)</f>
        <v>1</v>
      </c>
    </row>
    <row r="10" spans="1:10" ht="14.45" customHeight="1">
      <c r="A10" s="25"/>
      <c r="B10" s="20"/>
      <c r="C10" s="20"/>
      <c r="D10" s="20" t="s">
        <v>9</v>
      </c>
      <c r="E10" s="551" t="s">
        <v>18</v>
      </c>
      <c r="F10" s="552"/>
      <c r="G10" s="21">
        <v>2.5</v>
      </c>
      <c r="H10" s="22">
        <f t="shared" si="0"/>
        <v>0.5</v>
      </c>
      <c r="J10" s="31">
        <f>H10*1</f>
        <v>0.5</v>
      </c>
    </row>
    <row r="11" spans="1:10" ht="30.95" customHeight="1">
      <c r="A11" s="25"/>
      <c r="B11" s="20"/>
      <c r="C11" s="20"/>
      <c r="D11" s="20" t="s">
        <v>11</v>
      </c>
      <c r="E11" s="551" t="s">
        <v>19</v>
      </c>
      <c r="F11" s="552"/>
      <c r="G11" s="21">
        <v>2.5</v>
      </c>
      <c r="H11" s="22">
        <f t="shared" si="0"/>
        <v>0.5</v>
      </c>
      <c r="J11" s="31">
        <f>H11*1</f>
        <v>0.5</v>
      </c>
    </row>
    <row r="12" spans="1:10">
      <c r="A12" s="26"/>
      <c r="B12" s="26"/>
      <c r="C12" s="27">
        <v>3</v>
      </c>
      <c r="D12" s="534" t="s">
        <v>20</v>
      </c>
      <c r="E12" s="535"/>
      <c r="F12" s="536"/>
      <c r="G12" s="28">
        <f>SUM(G13:G14)</f>
        <v>6</v>
      </c>
      <c r="H12" s="29"/>
      <c r="J12" s="30">
        <f>SUM(J13:J14)</f>
        <v>2</v>
      </c>
    </row>
    <row r="13" spans="1:10">
      <c r="A13" s="25"/>
      <c r="B13" s="20"/>
      <c r="C13" s="25"/>
      <c r="D13" s="32" t="s">
        <v>9</v>
      </c>
      <c r="E13" s="558" t="s">
        <v>21</v>
      </c>
      <c r="F13" s="559"/>
      <c r="G13" s="21">
        <v>3</v>
      </c>
      <c r="H13" s="22">
        <f>G13/6</f>
        <v>0.5</v>
      </c>
      <c r="J13" s="23">
        <v>1</v>
      </c>
    </row>
    <row r="14" spans="1:10">
      <c r="A14" s="25"/>
      <c r="B14" s="20"/>
      <c r="C14" s="20"/>
      <c r="D14" s="32" t="s">
        <v>11</v>
      </c>
      <c r="E14" s="558" t="s">
        <v>22</v>
      </c>
      <c r="F14" s="559"/>
      <c r="G14" s="33">
        <v>3</v>
      </c>
      <c r="H14" s="22">
        <f>G14/6</f>
        <v>0.5</v>
      </c>
      <c r="J14" s="34">
        <v>1</v>
      </c>
    </row>
    <row r="15" spans="1:10">
      <c r="A15" s="26"/>
      <c r="B15" s="26"/>
      <c r="C15" s="27">
        <v>4</v>
      </c>
      <c r="D15" s="534" t="s">
        <v>23</v>
      </c>
      <c r="E15" s="535"/>
      <c r="F15" s="536"/>
      <c r="G15" s="28">
        <f>SUM(G16:G18)</f>
        <v>5</v>
      </c>
      <c r="H15" s="29"/>
      <c r="J15" s="30">
        <f>SUM(J16:J18)</f>
        <v>2</v>
      </c>
    </row>
    <row r="16" spans="1:10" ht="29.1" customHeight="1">
      <c r="A16" s="25"/>
      <c r="B16" s="20"/>
      <c r="C16" s="20"/>
      <c r="D16" s="20" t="s">
        <v>9</v>
      </c>
      <c r="E16" s="547" t="s">
        <v>24</v>
      </c>
      <c r="F16" s="548"/>
      <c r="G16" s="21">
        <v>1.5</v>
      </c>
      <c r="H16" s="22">
        <f>G16/5</f>
        <v>0.3</v>
      </c>
      <c r="J16" s="31">
        <f>H16*2</f>
        <v>0.6</v>
      </c>
    </row>
    <row r="17" spans="1:10" ht="14.45" customHeight="1">
      <c r="A17" s="25"/>
      <c r="B17" s="20"/>
      <c r="C17" s="20"/>
      <c r="D17" s="20" t="s">
        <v>11</v>
      </c>
      <c r="E17" s="547" t="s">
        <v>25</v>
      </c>
      <c r="F17" s="548"/>
      <c r="G17" s="21">
        <v>2</v>
      </c>
      <c r="H17" s="22">
        <f>G17/5</f>
        <v>0.4</v>
      </c>
      <c r="J17" s="31">
        <f>H17*2</f>
        <v>0.8</v>
      </c>
    </row>
    <row r="18" spans="1:10" ht="14.45" customHeight="1">
      <c r="A18" s="25"/>
      <c r="B18" s="20"/>
      <c r="C18" s="20"/>
      <c r="D18" s="20" t="s">
        <v>13</v>
      </c>
      <c r="E18" s="547" t="s">
        <v>26</v>
      </c>
      <c r="F18" s="548"/>
      <c r="G18" s="21">
        <v>1.5</v>
      </c>
      <c r="H18" s="22">
        <f>G18/5</f>
        <v>0.3</v>
      </c>
      <c r="J18" s="31">
        <f>H18*2</f>
        <v>0.6</v>
      </c>
    </row>
    <row r="19" spans="1:10">
      <c r="A19" s="26"/>
      <c r="B19" s="26"/>
      <c r="C19" s="27">
        <v>5</v>
      </c>
      <c r="D19" s="534" t="s">
        <v>27</v>
      </c>
      <c r="E19" s="535"/>
      <c r="F19" s="536"/>
      <c r="G19" s="28">
        <f>SUM(G20:G27)</f>
        <v>15</v>
      </c>
      <c r="H19" s="29"/>
      <c r="J19" s="30">
        <f>SUM(J20:J27)</f>
        <v>4.9999999999999991</v>
      </c>
    </row>
    <row r="20" spans="1:10" ht="30" customHeight="1">
      <c r="A20" s="25"/>
      <c r="B20" s="20"/>
      <c r="C20" s="20"/>
      <c r="D20" s="20" t="s">
        <v>9</v>
      </c>
      <c r="E20" s="547" t="s">
        <v>28</v>
      </c>
      <c r="F20" s="548"/>
      <c r="G20" s="21">
        <v>1</v>
      </c>
      <c r="H20" s="22">
        <f>G20/15</f>
        <v>6.6666666666666666E-2</v>
      </c>
      <c r="J20" s="23">
        <f>H20*5</f>
        <v>0.33333333333333331</v>
      </c>
    </row>
    <row r="21" spans="1:10" ht="30" customHeight="1">
      <c r="A21" s="25"/>
      <c r="B21" s="20"/>
      <c r="C21" s="20"/>
      <c r="D21" s="20" t="s">
        <v>11</v>
      </c>
      <c r="E21" s="547" t="s">
        <v>29</v>
      </c>
      <c r="F21" s="548"/>
      <c r="G21" s="21">
        <v>2</v>
      </c>
      <c r="H21" s="22">
        <f t="shared" ref="H21:H27" si="1">G21/15</f>
        <v>0.13333333333333333</v>
      </c>
      <c r="J21" s="23">
        <f t="shared" ref="J21:J27" si="2">H21*5</f>
        <v>0.66666666666666663</v>
      </c>
    </row>
    <row r="22" spans="1:10">
      <c r="A22" s="25"/>
      <c r="B22" s="20"/>
      <c r="C22" s="20"/>
      <c r="D22" s="20" t="s">
        <v>13</v>
      </c>
      <c r="E22" s="547" t="s">
        <v>30</v>
      </c>
      <c r="F22" s="548"/>
      <c r="G22" s="21">
        <v>1</v>
      </c>
      <c r="H22" s="22">
        <f t="shared" si="1"/>
        <v>6.6666666666666666E-2</v>
      </c>
      <c r="J22" s="23">
        <f t="shared" si="2"/>
        <v>0.33333333333333331</v>
      </c>
    </row>
    <row r="23" spans="1:10" ht="14.45" customHeight="1">
      <c r="A23" s="25"/>
      <c r="B23" s="20"/>
      <c r="C23" s="20"/>
      <c r="D23" s="20" t="s">
        <v>15</v>
      </c>
      <c r="E23" s="547" t="s">
        <v>31</v>
      </c>
      <c r="F23" s="548"/>
      <c r="G23" s="21">
        <v>6</v>
      </c>
      <c r="H23" s="22">
        <f t="shared" si="1"/>
        <v>0.4</v>
      </c>
      <c r="J23" s="23">
        <f t="shared" si="2"/>
        <v>2</v>
      </c>
    </row>
    <row r="24" spans="1:10" ht="14.45" customHeight="1">
      <c r="A24" s="25"/>
      <c r="B24" s="20"/>
      <c r="C24" s="20"/>
      <c r="D24" s="20" t="s">
        <v>32</v>
      </c>
      <c r="E24" s="547" t="s">
        <v>33</v>
      </c>
      <c r="F24" s="548"/>
      <c r="G24" s="21">
        <v>2</v>
      </c>
      <c r="H24" s="22">
        <f t="shared" si="1"/>
        <v>0.13333333333333333</v>
      </c>
      <c r="J24" s="23">
        <f t="shared" si="2"/>
        <v>0.66666666666666663</v>
      </c>
    </row>
    <row r="25" spans="1:10" ht="27" customHeight="1">
      <c r="A25" s="25"/>
      <c r="B25" s="20"/>
      <c r="C25" s="20"/>
      <c r="D25" s="20" t="s">
        <v>34</v>
      </c>
      <c r="E25" s="547" t="s">
        <v>35</v>
      </c>
      <c r="F25" s="548"/>
      <c r="G25" s="21">
        <v>1</v>
      </c>
      <c r="H25" s="22">
        <f t="shared" si="1"/>
        <v>6.6666666666666666E-2</v>
      </c>
      <c r="J25" s="23">
        <f t="shared" si="2"/>
        <v>0.33333333333333331</v>
      </c>
    </row>
    <row r="26" spans="1:10" ht="14.45" customHeight="1">
      <c r="A26" s="25"/>
      <c r="B26" s="20"/>
      <c r="C26" s="20"/>
      <c r="D26" s="20" t="s">
        <v>36</v>
      </c>
      <c r="E26" s="547" t="s">
        <v>37</v>
      </c>
      <c r="F26" s="548"/>
      <c r="G26" s="21">
        <v>1</v>
      </c>
      <c r="H26" s="22">
        <f t="shared" si="1"/>
        <v>6.6666666666666666E-2</v>
      </c>
      <c r="J26" s="23">
        <f t="shared" si="2"/>
        <v>0.33333333333333331</v>
      </c>
    </row>
    <row r="27" spans="1:10" ht="14.45" customHeight="1">
      <c r="A27" s="25"/>
      <c r="B27" s="20"/>
      <c r="C27" s="20"/>
      <c r="D27" s="20" t="s">
        <v>38</v>
      </c>
      <c r="E27" s="547" t="s">
        <v>39</v>
      </c>
      <c r="F27" s="548"/>
      <c r="G27" s="21">
        <v>1</v>
      </c>
      <c r="H27" s="22">
        <f t="shared" si="1"/>
        <v>6.6666666666666666E-2</v>
      </c>
      <c r="J27" s="23">
        <f t="shared" si="2"/>
        <v>0.33333333333333331</v>
      </c>
    </row>
    <row r="28" spans="1:10">
      <c r="A28" s="26"/>
      <c r="B28" s="26"/>
      <c r="C28" s="27">
        <v>6</v>
      </c>
      <c r="D28" s="35" t="s">
        <v>40</v>
      </c>
      <c r="E28" s="36"/>
      <c r="F28" s="30"/>
      <c r="G28" s="28">
        <f>SUM(G29:G30)</f>
        <v>6</v>
      </c>
      <c r="H28" s="29"/>
      <c r="J28" s="30">
        <f>SUM(J29:J30)</f>
        <v>2</v>
      </c>
    </row>
    <row r="29" spans="1:10" ht="14.45" customHeight="1">
      <c r="A29" s="25"/>
      <c r="B29" s="20"/>
      <c r="C29" s="20"/>
      <c r="D29" s="20" t="s">
        <v>9</v>
      </c>
      <c r="E29" s="547" t="s">
        <v>41</v>
      </c>
      <c r="F29" s="548"/>
      <c r="G29" s="21">
        <v>2</v>
      </c>
      <c r="H29" s="22">
        <f>G29/6</f>
        <v>0.33333333333333331</v>
      </c>
      <c r="J29" s="23">
        <f>H29*2</f>
        <v>0.66666666666666663</v>
      </c>
    </row>
    <row r="30" spans="1:10" ht="14.45" customHeight="1">
      <c r="A30" s="25"/>
      <c r="B30" s="20"/>
      <c r="C30" s="20"/>
      <c r="D30" s="20" t="s">
        <v>11</v>
      </c>
      <c r="E30" s="547" t="s">
        <v>42</v>
      </c>
      <c r="F30" s="548"/>
      <c r="G30" s="21">
        <v>4</v>
      </c>
      <c r="H30" s="22">
        <f>G30/6</f>
        <v>0.66666666666666663</v>
      </c>
      <c r="J30" s="23">
        <f>H30*2</f>
        <v>1.3333333333333333</v>
      </c>
    </row>
    <row r="31" spans="1:10">
      <c r="A31" s="26"/>
      <c r="B31" s="26"/>
      <c r="C31" s="27">
        <v>7</v>
      </c>
      <c r="D31" s="534" t="s">
        <v>43</v>
      </c>
      <c r="E31" s="535"/>
      <c r="F31" s="536"/>
      <c r="G31" s="28">
        <f>SUM(G32:G38)</f>
        <v>12</v>
      </c>
      <c r="H31" s="29"/>
      <c r="J31" s="30">
        <f>SUM(J32:J38)</f>
        <v>4</v>
      </c>
    </row>
    <row r="32" spans="1:10" ht="14.45" customHeight="1">
      <c r="A32" s="25"/>
      <c r="B32" s="20"/>
      <c r="C32" s="20"/>
      <c r="D32" s="20" t="s">
        <v>9</v>
      </c>
      <c r="E32" s="547" t="s">
        <v>44</v>
      </c>
      <c r="F32" s="548"/>
      <c r="G32" s="21">
        <v>1.5</v>
      </c>
      <c r="H32" s="22">
        <f>G32/12</f>
        <v>0.125</v>
      </c>
      <c r="J32" s="23">
        <f>H32*4</f>
        <v>0.5</v>
      </c>
    </row>
    <row r="33" spans="1:10" ht="14.45" customHeight="1">
      <c r="A33" s="25"/>
      <c r="B33" s="20"/>
      <c r="C33" s="20"/>
      <c r="D33" s="20" t="s">
        <v>11</v>
      </c>
      <c r="E33" s="547" t="s">
        <v>45</v>
      </c>
      <c r="F33" s="548"/>
      <c r="G33" s="21">
        <v>1.5</v>
      </c>
      <c r="H33" s="22">
        <f t="shared" ref="H33:H38" si="3">G33/12</f>
        <v>0.125</v>
      </c>
      <c r="J33" s="23">
        <f t="shared" ref="J33:J38" si="4">H33*4</f>
        <v>0.5</v>
      </c>
    </row>
    <row r="34" spans="1:10" ht="14.45" customHeight="1">
      <c r="A34" s="25"/>
      <c r="B34" s="20"/>
      <c r="C34" s="20"/>
      <c r="D34" s="20" t="s">
        <v>13</v>
      </c>
      <c r="E34" s="547" t="s">
        <v>46</v>
      </c>
      <c r="F34" s="548"/>
      <c r="G34" s="21">
        <v>2</v>
      </c>
      <c r="H34" s="22">
        <f t="shared" si="3"/>
        <v>0.16666666666666666</v>
      </c>
      <c r="J34" s="23">
        <f t="shared" si="4"/>
        <v>0.66666666666666663</v>
      </c>
    </row>
    <row r="35" spans="1:10" ht="14.45" customHeight="1">
      <c r="A35" s="25"/>
      <c r="B35" s="20"/>
      <c r="C35" s="20"/>
      <c r="D35" s="20" t="s">
        <v>15</v>
      </c>
      <c r="E35" s="547" t="s">
        <v>47</v>
      </c>
      <c r="F35" s="548"/>
      <c r="G35" s="21">
        <v>1.5</v>
      </c>
      <c r="H35" s="22">
        <f t="shared" si="3"/>
        <v>0.125</v>
      </c>
      <c r="J35" s="23">
        <f t="shared" si="4"/>
        <v>0.5</v>
      </c>
    </row>
    <row r="36" spans="1:10" ht="14.45" customHeight="1">
      <c r="A36" s="25"/>
      <c r="B36" s="20"/>
      <c r="C36" s="20"/>
      <c r="D36" s="20" t="s">
        <v>32</v>
      </c>
      <c r="E36" s="547" t="s">
        <v>48</v>
      </c>
      <c r="F36" s="548"/>
      <c r="G36" s="21">
        <v>1.5</v>
      </c>
      <c r="H36" s="22">
        <f t="shared" si="3"/>
        <v>0.125</v>
      </c>
      <c r="J36" s="23">
        <f t="shared" si="4"/>
        <v>0.5</v>
      </c>
    </row>
    <row r="37" spans="1:10" ht="14.45" customHeight="1">
      <c r="A37" s="25"/>
      <c r="B37" s="20"/>
      <c r="C37" s="20"/>
      <c r="D37" s="20" t="s">
        <v>34</v>
      </c>
      <c r="E37" s="547" t="s">
        <v>49</v>
      </c>
      <c r="F37" s="548"/>
      <c r="G37" s="21">
        <v>2.5</v>
      </c>
      <c r="H37" s="22">
        <f t="shared" si="3"/>
        <v>0.20833333333333334</v>
      </c>
      <c r="J37" s="23">
        <f t="shared" si="4"/>
        <v>0.83333333333333337</v>
      </c>
    </row>
    <row r="38" spans="1:10" ht="14.45" customHeight="1">
      <c r="A38" s="25"/>
      <c r="B38" s="20"/>
      <c r="C38" s="20"/>
      <c r="D38" s="20" t="s">
        <v>36</v>
      </c>
      <c r="E38" s="547" t="s">
        <v>50</v>
      </c>
      <c r="F38" s="548"/>
      <c r="G38" s="21">
        <v>1.5</v>
      </c>
      <c r="H38" s="22">
        <f t="shared" si="3"/>
        <v>0.125</v>
      </c>
      <c r="J38" s="23">
        <f t="shared" si="4"/>
        <v>0.5</v>
      </c>
    </row>
    <row r="39" spans="1:10" ht="15.75">
      <c r="A39" s="37"/>
      <c r="B39" s="37"/>
      <c r="C39" s="38">
        <v>8</v>
      </c>
      <c r="D39" s="555" t="s">
        <v>51</v>
      </c>
      <c r="E39" s="556"/>
      <c r="F39" s="557"/>
      <c r="G39" s="39">
        <f>SUM(G40:G44)</f>
        <v>6</v>
      </c>
      <c r="H39" s="40"/>
      <c r="J39" s="41">
        <f>SUM(J40:J44)</f>
        <v>1.9999999999999998</v>
      </c>
    </row>
    <row r="40" spans="1:10" ht="14.45" customHeight="1">
      <c r="A40" s="25"/>
      <c r="B40" s="20"/>
      <c r="C40" s="20"/>
      <c r="D40" s="20" t="s">
        <v>9</v>
      </c>
      <c r="E40" s="547" t="s">
        <v>52</v>
      </c>
      <c r="F40" s="548"/>
      <c r="G40" s="42">
        <v>1</v>
      </c>
      <c r="H40" s="43">
        <f>G40/6</f>
        <v>0.16666666666666666</v>
      </c>
      <c r="J40" s="44">
        <f>H40*2</f>
        <v>0.33333333333333331</v>
      </c>
    </row>
    <row r="41" spans="1:10" ht="14.45" customHeight="1">
      <c r="A41" s="25"/>
      <c r="B41" s="20"/>
      <c r="C41" s="20"/>
      <c r="D41" s="20" t="s">
        <v>11</v>
      </c>
      <c r="E41" s="547" t="s">
        <v>53</v>
      </c>
      <c r="F41" s="548"/>
      <c r="G41" s="21">
        <v>1</v>
      </c>
      <c r="H41" s="43">
        <f>G41/6</f>
        <v>0.16666666666666666</v>
      </c>
      <c r="J41" s="44">
        <f>H41*2</f>
        <v>0.33333333333333331</v>
      </c>
    </row>
    <row r="42" spans="1:10" ht="14.45" customHeight="1">
      <c r="A42" s="25"/>
      <c r="B42" s="20"/>
      <c r="C42" s="20"/>
      <c r="D42" s="20" t="s">
        <v>13</v>
      </c>
      <c r="E42" s="547" t="s">
        <v>54</v>
      </c>
      <c r="F42" s="548"/>
      <c r="G42" s="21">
        <v>1.5</v>
      </c>
      <c r="H42" s="43">
        <f>G42/6</f>
        <v>0.25</v>
      </c>
      <c r="J42" s="44">
        <f>H42*2</f>
        <v>0.5</v>
      </c>
    </row>
    <row r="43" spans="1:10" ht="14.45" customHeight="1">
      <c r="A43" s="25"/>
      <c r="B43" s="20"/>
      <c r="C43" s="20"/>
      <c r="D43" s="20" t="s">
        <v>15</v>
      </c>
      <c r="E43" s="547" t="s">
        <v>55</v>
      </c>
      <c r="F43" s="548"/>
      <c r="G43" s="21">
        <v>1.5</v>
      </c>
      <c r="H43" s="43">
        <f>G43/6</f>
        <v>0.25</v>
      </c>
      <c r="J43" s="44">
        <f>H43*2</f>
        <v>0.5</v>
      </c>
    </row>
    <row r="44" spans="1:10" ht="14.45" customHeight="1">
      <c r="A44" s="25"/>
      <c r="B44" s="20"/>
      <c r="C44" s="20"/>
      <c r="D44" s="20" t="s">
        <v>32</v>
      </c>
      <c r="E44" s="547" t="s">
        <v>56</v>
      </c>
      <c r="F44" s="548"/>
      <c r="G44" s="21">
        <v>1</v>
      </c>
      <c r="H44" s="43">
        <f>G44/6</f>
        <v>0.16666666666666666</v>
      </c>
      <c r="J44" s="44">
        <f>H44*2</f>
        <v>0.33333333333333331</v>
      </c>
    </row>
    <row r="45" spans="1:10">
      <c r="A45" s="7"/>
      <c r="B45" s="7" t="s">
        <v>57</v>
      </c>
      <c r="C45" s="8" t="s">
        <v>58</v>
      </c>
      <c r="D45" s="8"/>
      <c r="E45" s="8"/>
      <c r="F45" s="8"/>
      <c r="G45" s="9"/>
      <c r="H45" s="10"/>
      <c r="J45" s="11"/>
    </row>
    <row r="46" spans="1:10">
      <c r="A46" s="12"/>
      <c r="B46" s="13"/>
      <c r="C46" s="13">
        <v>1</v>
      </c>
      <c r="D46" s="544" t="s">
        <v>17</v>
      </c>
      <c r="E46" s="545"/>
      <c r="F46" s="546"/>
      <c r="G46" s="15"/>
      <c r="H46" s="45">
        <v>0.1</v>
      </c>
      <c r="J46" s="15">
        <f>H46*10</f>
        <v>1</v>
      </c>
    </row>
    <row r="47" spans="1:10" ht="14.45" customHeight="1">
      <c r="A47" s="25"/>
      <c r="B47" s="20"/>
      <c r="C47" s="20"/>
      <c r="D47" s="46" t="s">
        <v>59</v>
      </c>
      <c r="E47" s="547" t="s">
        <v>60</v>
      </c>
      <c r="F47" s="548"/>
      <c r="G47" s="47"/>
      <c r="H47" s="48"/>
      <c r="J47" s="49">
        <v>1</v>
      </c>
    </row>
    <row r="48" spans="1:10">
      <c r="A48" s="12"/>
      <c r="B48" s="12"/>
      <c r="C48" s="13">
        <v>2</v>
      </c>
      <c r="D48" s="544" t="s">
        <v>20</v>
      </c>
      <c r="E48" s="545"/>
      <c r="F48" s="546"/>
      <c r="G48" s="15"/>
      <c r="H48" s="45">
        <v>0.1</v>
      </c>
      <c r="J48" s="15">
        <f>H48*10</f>
        <v>1</v>
      </c>
    </row>
    <row r="49" spans="1:10">
      <c r="A49" s="25"/>
      <c r="B49" s="20"/>
      <c r="C49" s="20"/>
      <c r="D49" s="46" t="s">
        <v>59</v>
      </c>
      <c r="E49" s="553" t="s">
        <v>61</v>
      </c>
      <c r="F49" s="554"/>
      <c r="G49" s="47"/>
      <c r="H49" s="48"/>
      <c r="J49" s="49">
        <v>1</v>
      </c>
    </row>
    <row r="50" spans="1:10">
      <c r="A50" s="12"/>
      <c r="B50" s="12"/>
      <c r="C50" s="13">
        <v>3</v>
      </c>
      <c r="D50" s="544" t="s">
        <v>23</v>
      </c>
      <c r="E50" s="545"/>
      <c r="F50" s="546"/>
      <c r="G50" s="15"/>
      <c r="H50" s="45">
        <v>0.1</v>
      </c>
      <c r="J50" s="15">
        <f>H50*10</f>
        <v>1</v>
      </c>
    </row>
    <row r="51" spans="1:10" ht="14.45" customHeight="1">
      <c r="A51" s="25"/>
      <c r="B51" s="20"/>
      <c r="C51" s="20"/>
      <c r="D51" s="46" t="s">
        <v>9</v>
      </c>
      <c r="E51" s="551" t="s">
        <v>62</v>
      </c>
      <c r="F51" s="552"/>
      <c r="G51" s="47"/>
      <c r="H51" s="48"/>
      <c r="J51" s="49">
        <v>0.2</v>
      </c>
    </row>
    <row r="52" spans="1:10" ht="15" customHeight="1">
      <c r="A52" s="25"/>
      <c r="B52" s="20"/>
      <c r="C52" s="20"/>
      <c r="D52" s="20" t="s">
        <v>11</v>
      </c>
      <c r="E52" s="542" t="s">
        <v>63</v>
      </c>
      <c r="F52" s="543"/>
      <c r="G52" s="47"/>
      <c r="H52" s="48"/>
      <c r="J52" s="49">
        <v>0.2</v>
      </c>
    </row>
    <row r="53" spans="1:10" ht="15" customHeight="1">
      <c r="A53" s="25"/>
      <c r="B53" s="20"/>
      <c r="C53" s="20"/>
      <c r="D53" s="20" t="s">
        <v>13</v>
      </c>
      <c r="E53" s="547" t="s">
        <v>64</v>
      </c>
      <c r="F53" s="548"/>
      <c r="G53" s="47"/>
      <c r="H53" s="48"/>
      <c r="J53" s="49">
        <v>0.2</v>
      </c>
    </row>
    <row r="54" spans="1:10" ht="15" customHeight="1">
      <c r="A54" s="25"/>
      <c r="B54" s="20"/>
      <c r="C54" s="20"/>
      <c r="D54" s="20" t="s">
        <v>15</v>
      </c>
      <c r="E54" s="542" t="s">
        <v>65</v>
      </c>
      <c r="F54" s="543"/>
      <c r="G54" s="47"/>
      <c r="H54" s="48"/>
      <c r="J54" s="49">
        <v>0.2</v>
      </c>
    </row>
    <row r="55" spans="1:10" ht="15" customHeight="1">
      <c r="A55" s="25"/>
      <c r="B55" s="20"/>
      <c r="C55" s="20"/>
      <c r="D55" s="20" t="s">
        <v>32</v>
      </c>
      <c r="E55" s="542" t="s">
        <v>66</v>
      </c>
      <c r="F55" s="543"/>
      <c r="G55" s="47"/>
      <c r="H55" s="48"/>
      <c r="J55" s="49">
        <v>0.2</v>
      </c>
    </row>
    <row r="56" spans="1:10">
      <c r="A56" s="12"/>
      <c r="B56" s="12"/>
      <c r="C56" s="13">
        <v>4</v>
      </c>
      <c r="D56" s="544" t="s">
        <v>27</v>
      </c>
      <c r="E56" s="545"/>
      <c r="F56" s="546"/>
      <c r="G56" s="15"/>
      <c r="H56" s="45">
        <v>0.25</v>
      </c>
      <c r="J56" s="15">
        <f>H56*10</f>
        <v>2.5</v>
      </c>
    </row>
    <row r="57" spans="1:10" ht="14.45" customHeight="1">
      <c r="A57" s="25"/>
      <c r="B57" s="20"/>
      <c r="C57" s="20"/>
      <c r="D57" s="20" t="s">
        <v>9</v>
      </c>
      <c r="E57" s="542" t="s">
        <v>67</v>
      </c>
      <c r="F57" s="543"/>
      <c r="G57" s="47"/>
      <c r="H57" s="48"/>
      <c r="J57" s="49">
        <v>1</v>
      </c>
    </row>
    <row r="58" spans="1:10" ht="14.45" customHeight="1">
      <c r="A58" s="25"/>
      <c r="B58" s="20"/>
      <c r="C58" s="20"/>
      <c r="D58" s="20" t="s">
        <v>11</v>
      </c>
      <c r="E58" s="542" t="s">
        <v>68</v>
      </c>
      <c r="F58" s="543"/>
      <c r="G58" s="47"/>
      <c r="H58" s="48"/>
      <c r="J58" s="49">
        <v>1</v>
      </c>
    </row>
    <row r="59" spans="1:10" ht="14.45" customHeight="1">
      <c r="A59" s="25"/>
      <c r="B59" s="20"/>
      <c r="C59" s="25"/>
      <c r="D59" s="20" t="s">
        <v>13</v>
      </c>
      <c r="E59" s="542" t="s">
        <v>69</v>
      </c>
      <c r="F59" s="543"/>
      <c r="G59" s="47"/>
      <c r="H59" s="48"/>
      <c r="J59" s="49">
        <v>0.5</v>
      </c>
    </row>
    <row r="60" spans="1:10">
      <c r="A60" s="12"/>
      <c r="B60" s="12"/>
      <c r="C60" s="13">
        <v>5</v>
      </c>
      <c r="D60" s="544" t="s">
        <v>40</v>
      </c>
      <c r="E60" s="545"/>
      <c r="F60" s="546"/>
      <c r="G60" s="15"/>
      <c r="H60" s="45">
        <v>0.125</v>
      </c>
      <c r="J60" s="15">
        <f>H60*10</f>
        <v>1.25</v>
      </c>
    </row>
    <row r="61" spans="1:10" ht="14.45" customHeight="1">
      <c r="A61" s="25"/>
      <c r="B61" s="20"/>
      <c r="C61" s="20"/>
      <c r="D61" s="46" t="s">
        <v>59</v>
      </c>
      <c r="E61" s="542" t="s">
        <v>70</v>
      </c>
      <c r="F61" s="543"/>
      <c r="G61" s="47"/>
      <c r="H61" s="48"/>
      <c r="J61" s="49">
        <v>1.25</v>
      </c>
    </row>
    <row r="62" spans="1:10">
      <c r="A62" s="12"/>
      <c r="B62" s="12"/>
      <c r="C62" s="13">
        <v>6</v>
      </c>
      <c r="D62" s="544" t="s">
        <v>43</v>
      </c>
      <c r="E62" s="545"/>
      <c r="F62" s="546"/>
      <c r="G62" s="15"/>
      <c r="H62" s="45">
        <v>0.2</v>
      </c>
      <c r="J62" s="15">
        <f>H62*10</f>
        <v>2</v>
      </c>
    </row>
    <row r="63" spans="1:10" ht="14.45" customHeight="1">
      <c r="A63" s="25"/>
      <c r="B63" s="20"/>
      <c r="C63" s="20"/>
      <c r="D63" s="20" t="s">
        <v>9</v>
      </c>
      <c r="E63" s="547" t="s">
        <v>71</v>
      </c>
      <c r="F63" s="548"/>
      <c r="G63" s="50"/>
      <c r="H63" s="22"/>
      <c r="J63" s="51">
        <v>1</v>
      </c>
    </row>
    <row r="64" spans="1:10">
      <c r="A64" s="25"/>
      <c r="B64" s="20"/>
      <c r="C64" s="20"/>
      <c r="D64" s="20" t="s">
        <v>11</v>
      </c>
      <c r="E64" s="542" t="s">
        <v>72</v>
      </c>
      <c r="F64" s="543"/>
      <c r="G64" s="50"/>
      <c r="H64" s="22"/>
      <c r="J64" s="51">
        <v>1</v>
      </c>
    </row>
    <row r="65" spans="1:10" ht="15.75">
      <c r="A65" s="52"/>
      <c r="B65" s="52"/>
      <c r="C65" s="53">
        <v>7</v>
      </c>
      <c r="D65" s="549" t="s">
        <v>51</v>
      </c>
      <c r="E65" s="550"/>
      <c r="F65" s="550"/>
      <c r="G65" s="54"/>
      <c r="H65" s="45">
        <v>0.125</v>
      </c>
      <c r="J65" s="15">
        <f>H65*10</f>
        <v>1.25</v>
      </c>
    </row>
    <row r="66" spans="1:10">
      <c r="A66" s="25"/>
      <c r="B66" s="20"/>
      <c r="C66" s="20"/>
      <c r="D66" s="20" t="s">
        <v>9</v>
      </c>
      <c r="E66" s="551" t="s">
        <v>73</v>
      </c>
      <c r="F66" s="552"/>
      <c r="G66" s="47"/>
      <c r="H66" s="48"/>
      <c r="J66" s="49">
        <v>0.5</v>
      </c>
    </row>
    <row r="67" spans="1:10" ht="14.45" customHeight="1">
      <c r="A67" s="25"/>
      <c r="B67" s="20"/>
      <c r="C67" s="20"/>
      <c r="D67" s="20" t="s">
        <v>11</v>
      </c>
      <c r="E67" s="542" t="s">
        <v>74</v>
      </c>
      <c r="F67" s="543"/>
      <c r="G67" s="47"/>
      <c r="H67" s="48"/>
      <c r="J67" s="49">
        <v>0.75</v>
      </c>
    </row>
    <row r="68" spans="1:10">
      <c r="A68" s="7"/>
      <c r="B68" s="7" t="s">
        <v>57</v>
      </c>
      <c r="C68" s="540" t="s">
        <v>75</v>
      </c>
      <c r="D68" s="541"/>
      <c r="E68" s="541"/>
      <c r="F68" s="541"/>
      <c r="G68" s="9"/>
      <c r="H68" s="10"/>
      <c r="J68" s="11">
        <v>30</v>
      </c>
    </row>
    <row r="69" spans="1:10">
      <c r="A69" s="26"/>
      <c r="B69" s="27"/>
      <c r="C69" s="55">
        <v>1</v>
      </c>
      <c r="D69" s="534" t="s">
        <v>8</v>
      </c>
      <c r="E69" s="535"/>
      <c r="F69" s="536"/>
      <c r="G69" s="56"/>
      <c r="H69" s="57">
        <v>8.3333333333333329E-2</v>
      </c>
      <c r="J69" s="30">
        <v>2.5</v>
      </c>
    </row>
    <row r="70" spans="1:10">
      <c r="A70" s="26"/>
      <c r="B70" s="27"/>
      <c r="C70" s="27">
        <v>2</v>
      </c>
      <c r="D70" s="534" t="s">
        <v>17</v>
      </c>
      <c r="E70" s="535"/>
      <c r="F70" s="536"/>
      <c r="G70" s="56"/>
      <c r="H70" s="57">
        <v>8.3333333333333329E-2</v>
      </c>
      <c r="J70" s="30">
        <v>2.5</v>
      </c>
    </row>
    <row r="71" spans="1:10">
      <c r="A71" s="26"/>
      <c r="B71" s="26"/>
      <c r="C71" s="55">
        <v>3</v>
      </c>
      <c r="D71" s="534" t="s">
        <v>20</v>
      </c>
      <c r="E71" s="535"/>
      <c r="F71" s="536"/>
      <c r="G71" s="56"/>
      <c r="H71" s="57">
        <v>0.1</v>
      </c>
      <c r="J71" s="30">
        <v>3</v>
      </c>
    </row>
    <row r="72" spans="1:10">
      <c r="A72" s="26"/>
      <c r="B72" s="26"/>
      <c r="C72" s="27">
        <v>4</v>
      </c>
      <c r="D72" s="534" t="s">
        <v>23</v>
      </c>
      <c r="E72" s="535"/>
      <c r="F72" s="536"/>
      <c r="G72" s="56"/>
      <c r="H72" s="57">
        <v>8.3333333333333329E-2</v>
      </c>
      <c r="J72" s="30">
        <v>2.5</v>
      </c>
    </row>
    <row r="73" spans="1:10">
      <c r="A73" s="26"/>
      <c r="B73" s="26"/>
      <c r="C73" s="55">
        <v>5</v>
      </c>
      <c r="D73" s="534" t="s">
        <v>27</v>
      </c>
      <c r="E73" s="535"/>
      <c r="F73" s="536"/>
      <c r="G73" s="56"/>
      <c r="H73" s="57">
        <v>0.25</v>
      </c>
      <c r="J73" s="30">
        <v>7.5</v>
      </c>
    </row>
    <row r="74" spans="1:10">
      <c r="A74" s="26"/>
      <c r="B74" s="26"/>
      <c r="C74" s="27">
        <v>6</v>
      </c>
      <c r="D74" s="534" t="s">
        <v>40</v>
      </c>
      <c r="E74" s="535"/>
      <c r="F74" s="536"/>
      <c r="G74" s="56"/>
      <c r="H74" s="57">
        <v>0.1</v>
      </c>
      <c r="J74" s="30">
        <v>3</v>
      </c>
    </row>
    <row r="75" spans="1:10">
      <c r="A75" s="26"/>
      <c r="B75" s="26"/>
      <c r="C75" s="55">
        <v>7</v>
      </c>
      <c r="D75" s="534" t="s">
        <v>43</v>
      </c>
      <c r="E75" s="535"/>
      <c r="F75" s="536"/>
      <c r="G75" s="56"/>
      <c r="H75" s="57">
        <v>0.2</v>
      </c>
      <c r="J75" s="30">
        <v>6</v>
      </c>
    </row>
    <row r="76" spans="1:10" ht="15.75">
      <c r="A76" s="37"/>
      <c r="B76" s="37"/>
      <c r="C76" s="55">
        <v>8</v>
      </c>
      <c r="D76" s="534" t="s">
        <v>51</v>
      </c>
      <c r="E76" s="535"/>
      <c r="F76" s="536"/>
      <c r="G76" s="56"/>
      <c r="H76" s="57">
        <v>0.1</v>
      </c>
      <c r="J76" s="30">
        <v>3</v>
      </c>
    </row>
    <row r="77" spans="1:10">
      <c r="A77" s="58"/>
      <c r="B77" s="59"/>
      <c r="C77" s="58"/>
      <c r="D77" s="58"/>
      <c r="E77" s="60"/>
      <c r="F77" s="61"/>
      <c r="G77" s="62"/>
      <c r="H77" s="63"/>
      <c r="J77" s="64"/>
    </row>
    <row r="78" spans="1:10">
      <c r="A78" s="3" t="s">
        <v>76</v>
      </c>
      <c r="B78" s="537" t="s">
        <v>77</v>
      </c>
      <c r="C78" s="538"/>
      <c r="D78" s="538"/>
      <c r="E78" s="538"/>
      <c r="F78" s="539"/>
      <c r="G78" s="4">
        <v>40</v>
      </c>
      <c r="H78" s="5"/>
      <c r="J78" s="4">
        <v>40</v>
      </c>
    </row>
    <row r="79" spans="1:10">
      <c r="A79" s="26"/>
      <c r="B79" s="27"/>
      <c r="C79" s="65">
        <v>1</v>
      </c>
      <c r="D79" s="534" t="s">
        <v>78</v>
      </c>
      <c r="E79" s="535"/>
      <c r="F79" s="536"/>
      <c r="G79" s="30">
        <v>17</v>
      </c>
      <c r="H79" s="29"/>
      <c r="J79" s="30">
        <v>10</v>
      </c>
    </row>
    <row r="80" spans="1:10">
      <c r="A80" s="18"/>
      <c r="B80" s="19"/>
      <c r="C80" s="18"/>
      <c r="D80" s="19" t="s">
        <v>9</v>
      </c>
      <c r="E80" s="532" t="s">
        <v>79</v>
      </c>
      <c r="F80" s="533"/>
      <c r="G80" s="66">
        <v>3</v>
      </c>
      <c r="H80" s="67">
        <v>0.3</v>
      </c>
      <c r="J80" s="66">
        <v>3</v>
      </c>
    </row>
    <row r="81" spans="1:10">
      <c r="A81" s="18"/>
      <c r="B81" s="18"/>
      <c r="C81" s="18"/>
      <c r="D81" s="19" t="s">
        <v>11</v>
      </c>
      <c r="E81" s="532" t="s">
        <v>80</v>
      </c>
      <c r="F81" s="533"/>
      <c r="G81" s="66">
        <v>14</v>
      </c>
      <c r="H81" s="67">
        <v>0.7</v>
      </c>
      <c r="J81" s="66">
        <v>7</v>
      </c>
    </row>
    <row r="82" spans="1:10">
      <c r="A82" s="26"/>
      <c r="B82" s="26"/>
      <c r="C82" s="27">
        <v>2</v>
      </c>
      <c r="D82" s="534" t="s">
        <v>81</v>
      </c>
      <c r="E82" s="535"/>
      <c r="F82" s="536"/>
      <c r="G82" s="28">
        <v>10</v>
      </c>
      <c r="H82" s="29"/>
      <c r="J82" s="30">
        <v>10</v>
      </c>
    </row>
    <row r="83" spans="1:10">
      <c r="A83" s="18"/>
      <c r="B83" s="19"/>
      <c r="C83" s="19"/>
      <c r="D83" s="68" t="s">
        <v>59</v>
      </c>
      <c r="E83" s="532" t="s">
        <v>82</v>
      </c>
      <c r="F83" s="533"/>
      <c r="G83" s="66">
        <v>10</v>
      </c>
      <c r="H83" s="67">
        <v>1</v>
      </c>
      <c r="J83" s="66">
        <v>10</v>
      </c>
    </row>
    <row r="84" spans="1:10">
      <c r="A84" s="26"/>
      <c r="B84" s="26"/>
      <c r="C84" s="27">
        <v>3</v>
      </c>
      <c r="D84" s="534" t="s">
        <v>83</v>
      </c>
      <c r="E84" s="535"/>
      <c r="F84" s="536"/>
      <c r="G84" s="28">
        <v>7</v>
      </c>
      <c r="H84" s="29"/>
      <c r="J84" s="30">
        <v>10</v>
      </c>
    </row>
    <row r="85" spans="1:10">
      <c r="A85" s="18"/>
      <c r="B85" s="18"/>
      <c r="C85" s="18"/>
      <c r="D85" s="68" t="s">
        <v>59</v>
      </c>
      <c r="E85" s="532" t="s">
        <v>84</v>
      </c>
      <c r="F85" s="533"/>
      <c r="G85" s="66">
        <v>7</v>
      </c>
      <c r="H85" s="67">
        <v>1</v>
      </c>
      <c r="J85" s="66">
        <v>10</v>
      </c>
    </row>
    <row r="86" spans="1:10">
      <c r="A86" s="26"/>
      <c r="B86" s="26"/>
      <c r="C86" s="27">
        <v>4</v>
      </c>
      <c r="D86" s="534" t="s">
        <v>85</v>
      </c>
      <c r="E86" s="535"/>
      <c r="F86" s="536"/>
      <c r="G86" s="28">
        <v>6</v>
      </c>
      <c r="H86" s="29"/>
      <c r="J86" s="30">
        <v>10</v>
      </c>
    </row>
    <row r="87" spans="1:10">
      <c r="A87" s="18"/>
      <c r="B87" s="18"/>
      <c r="C87" s="18"/>
      <c r="D87" s="19" t="s">
        <v>9</v>
      </c>
      <c r="E87" s="532" t="s">
        <v>86</v>
      </c>
      <c r="F87" s="533"/>
      <c r="G87" s="69" t="s">
        <v>59</v>
      </c>
      <c r="H87" s="67">
        <f>4/6</f>
        <v>0.66666666666666663</v>
      </c>
      <c r="J87" s="66">
        <f>H87*10</f>
        <v>6.6666666666666661</v>
      </c>
    </row>
    <row r="88" spans="1:10">
      <c r="A88" s="18"/>
      <c r="B88" s="18"/>
      <c r="C88" s="18"/>
      <c r="D88" s="19" t="s">
        <v>11</v>
      </c>
      <c r="E88" s="532" t="s">
        <v>87</v>
      </c>
      <c r="F88" s="533"/>
      <c r="G88" s="70">
        <v>6</v>
      </c>
      <c r="H88" s="71">
        <f>2/6</f>
        <v>0.33333333333333331</v>
      </c>
      <c r="J88" s="72">
        <f>H88*10</f>
        <v>3.333333333333333</v>
      </c>
    </row>
  </sheetData>
  <customSheetViews>
    <customSheetView guid="{E05F132A-412E-4237-9871-419D88A58643}" scale="132" showPageBreaks="1" fitToPage="1" printArea="1" hiddenColumns="1">
      <pane ySplit="1" topLeftCell="A76" activePane="bottomLeft" state="frozen"/>
      <selection pane="bottomLeft" activeCell="B1" sqref="A1:XFD1048576"/>
      <pageMargins left="0.70866141732283472" right="0.70866141732283472" top="0.74803149606299213" bottom="0.74803149606299213" header="0.31496062992125984" footer="0.31496062992125984"/>
      <pageSetup paperSize="9" fitToHeight="0" orientation="portrait" r:id="rId1"/>
    </customSheetView>
  </customSheetViews>
  <mergeCells count="84">
    <mergeCell ref="E7:F7"/>
    <mergeCell ref="A1:F1"/>
    <mergeCell ref="B2:F2"/>
    <mergeCell ref="D4:F4"/>
    <mergeCell ref="E5:F5"/>
    <mergeCell ref="E6:F6"/>
    <mergeCell ref="D19:F19"/>
    <mergeCell ref="E8:F8"/>
    <mergeCell ref="D9:F9"/>
    <mergeCell ref="E10:F10"/>
    <mergeCell ref="E11:F11"/>
    <mergeCell ref="D12:F12"/>
    <mergeCell ref="E13:F13"/>
    <mergeCell ref="E14:F14"/>
    <mergeCell ref="D15:F15"/>
    <mergeCell ref="E16:F16"/>
    <mergeCell ref="E17:F17"/>
    <mergeCell ref="E18:F18"/>
    <mergeCell ref="E32:F32"/>
    <mergeCell ref="E20:F20"/>
    <mergeCell ref="E21:F21"/>
    <mergeCell ref="E22:F22"/>
    <mergeCell ref="E23:F23"/>
    <mergeCell ref="E24:F24"/>
    <mergeCell ref="E25:F25"/>
    <mergeCell ref="E26:F26"/>
    <mergeCell ref="E27:F27"/>
    <mergeCell ref="E29:F29"/>
    <mergeCell ref="E30:F30"/>
    <mergeCell ref="D31:F31"/>
    <mergeCell ref="E44:F44"/>
    <mergeCell ref="E33:F33"/>
    <mergeCell ref="E34:F34"/>
    <mergeCell ref="E35:F35"/>
    <mergeCell ref="E36:F36"/>
    <mergeCell ref="E37:F37"/>
    <mergeCell ref="E38:F38"/>
    <mergeCell ref="D39:F39"/>
    <mergeCell ref="E40:F40"/>
    <mergeCell ref="E41:F41"/>
    <mergeCell ref="E42:F42"/>
    <mergeCell ref="E43:F43"/>
    <mergeCell ref="E57:F57"/>
    <mergeCell ref="D46:F46"/>
    <mergeCell ref="E47:F47"/>
    <mergeCell ref="D48:F48"/>
    <mergeCell ref="E49:F49"/>
    <mergeCell ref="D50:F50"/>
    <mergeCell ref="E51:F51"/>
    <mergeCell ref="E52:F52"/>
    <mergeCell ref="E53:F53"/>
    <mergeCell ref="E54:F54"/>
    <mergeCell ref="E55:F55"/>
    <mergeCell ref="D56:F56"/>
    <mergeCell ref="C68:F68"/>
    <mergeCell ref="E58:F58"/>
    <mergeCell ref="E59:F59"/>
    <mergeCell ref="D60:F60"/>
    <mergeCell ref="E61:F61"/>
    <mergeCell ref="D62:F62"/>
    <mergeCell ref="E63:F63"/>
    <mergeCell ref="E64:F64"/>
    <mergeCell ref="D65:F65"/>
    <mergeCell ref="E66:F66"/>
    <mergeCell ref="E67:F67"/>
    <mergeCell ref="E81:F81"/>
    <mergeCell ref="D69:F69"/>
    <mergeCell ref="D70:F70"/>
    <mergeCell ref="D71:F71"/>
    <mergeCell ref="D72:F72"/>
    <mergeCell ref="D73:F73"/>
    <mergeCell ref="D74:F74"/>
    <mergeCell ref="D75:F75"/>
    <mergeCell ref="D76:F76"/>
    <mergeCell ref="B78:F78"/>
    <mergeCell ref="D79:F79"/>
    <mergeCell ref="E80:F80"/>
    <mergeCell ref="E88:F88"/>
    <mergeCell ref="D82:F82"/>
    <mergeCell ref="E83:F83"/>
    <mergeCell ref="D84:F84"/>
    <mergeCell ref="E85:F85"/>
    <mergeCell ref="D86:F86"/>
    <mergeCell ref="E87:F87"/>
  </mergeCells>
  <pageMargins left="0.70866141732283472" right="0.70866141732283472" top="0.74803149606299213" bottom="0.74803149606299213" header="0.31496062992125984" footer="0.31496062992125984"/>
  <pageSetup paperSize="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1:M107"/>
  <sheetViews>
    <sheetView topLeftCell="B1" zoomScale="90" zoomScaleNormal="90" workbookViewId="0">
      <pane ySplit="2" topLeftCell="A3" activePane="bottomLeft" state="frozen"/>
      <selection activeCell="B1" sqref="B1"/>
      <selection pane="bottomLeft" activeCell="O7" sqref="O7"/>
    </sheetView>
  </sheetViews>
  <sheetFormatPr defaultColWidth="8.85546875" defaultRowHeight="15"/>
  <cols>
    <col min="1" max="1" width="8.85546875" hidden="1" customWidth="1"/>
    <col min="2" max="2" width="3.28515625" customWidth="1"/>
    <col min="3" max="6" width="4" customWidth="1"/>
    <col min="7" max="7" width="36.85546875" customWidth="1"/>
    <col min="8" max="8" width="10.140625" style="73" bestFit="1" customWidth="1"/>
    <col min="9" max="9" width="1.85546875" customWidth="1"/>
    <col min="10" max="11" width="14.28515625" style="75" bestFit="1" customWidth="1"/>
    <col min="12" max="12" width="1.85546875" customWidth="1"/>
    <col min="13" max="13" width="14.28515625" style="75" bestFit="1" customWidth="1"/>
  </cols>
  <sheetData>
    <row r="1" spans="1:13" ht="30">
      <c r="A1">
        <v>1</v>
      </c>
      <c r="B1" s="560" t="s">
        <v>0</v>
      </c>
      <c r="C1" s="560"/>
      <c r="D1" s="560"/>
      <c r="E1" s="560"/>
      <c r="F1" s="560"/>
      <c r="G1" s="560"/>
      <c r="H1" s="1" t="s">
        <v>1</v>
      </c>
      <c r="J1" s="1" t="s">
        <v>117</v>
      </c>
      <c r="K1" s="1" t="s">
        <v>118</v>
      </c>
      <c r="M1" s="172" t="s">
        <v>580</v>
      </c>
    </row>
    <row r="2" spans="1:13" s="210" customFormat="1">
      <c r="B2" s="211"/>
      <c r="C2" s="211"/>
      <c r="D2" s="212"/>
      <c r="E2" s="212"/>
      <c r="F2" s="212"/>
      <c r="G2" s="212"/>
      <c r="H2" s="213"/>
      <c r="J2" s="213"/>
      <c r="K2" s="213"/>
      <c r="M2" s="213"/>
    </row>
    <row r="3" spans="1:13">
      <c r="A3">
        <v>2</v>
      </c>
      <c r="B3" s="3" t="s">
        <v>4</v>
      </c>
      <c r="C3" s="561" t="s">
        <v>5</v>
      </c>
      <c r="D3" s="562"/>
      <c r="E3" s="562"/>
      <c r="F3" s="562"/>
      <c r="G3" s="562"/>
      <c r="H3" s="4">
        <v>60</v>
      </c>
      <c r="J3" s="6"/>
      <c r="K3" s="6"/>
      <c r="M3" s="6"/>
    </row>
    <row r="4" spans="1:13">
      <c r="A4">
        <v>3</v>
      </c>
      <c r="B4" s="7"/>
      <c r="C4" s="7" t="s">
        <v>6</v>
      </c>
      <c r="D4" s="8" t="s">
        <v>7</v>
      </c>
      <c r="E4" s="8"/>
      <c r="F4" s="8"/>
      <c r="G4" s="8"/>
      <c r="H4" s="9"/>
      <c r="J4" s="11"/>
      <c r="K4" s="11"/>
      <c r="M4" s="11"/>
    </row>
    <row r="5" spans="1:13">
      <c r="A5">
        <v>4</v>
      </c>
      <c r="B5" s="12"/>
      <c r="C5" s="13"/>
      <c r="D5" s="14">
        <v>1</v>
      </c>
      <c r="E5" s="544" t="s">
        <v>8</v>
      </c>
      <c r="F5" s="545"/>
      <c r="G5" s="546"/>
      <c r="H5" s="15">
        <f>SUM(H6:H9)</f>
        <v>5</v>
      </c>
      <c r="J5" s="17"/>
      <c r="K5" s="17"/>
      <c r="M5" s="17"/>
    </row>
    <row r="6" spans="1:13" ht="14.45" customHeight="1">
      <c r="A6">
        <v>5</v>
      </c>
      <c r="B6" s="18"/>
      <c r="C6" s="19"/>
      <c r="D6" s="20"/>
      <c r="E6" s="20" t="s">
        <v>9</v>
      </c>
      <c r="F6" s="551" t="s">
        <v>88</v>
      </c>
      <c r="G6" s="552"/>
      <c r="H6" s="21">
        <v>1</v>
      </c>
      <c r="J6" s="23"/>
      <c r="K6" s="23"/>
      <c r="M6" s="23"/>
    </row>
    <row r="7" spans="1:13">
      <c r="A7">
        <v>6</v>
      </c>
      <c r="B7" s="24"/>
      <c r="C7" s="24"/>
      <c r="D7" s="24"/>
      <c r="E7" s="24" t="s">
        <v>11</v>
      </c>
      <c r="F7" s="547" t="s">
        <v>89</v>
      </c>
      <c r="G7" s="548"/>
      <c r="H7" s="21">
        <v>1</v>
      </c>
      <c r="J7" s="23"/>
      <c r="K7" s="23"/>
      <c r="M7" s="23"/>
    </row>
    <row r="8" spans="1:13">
      <c r="A8">
        <v>7</v>
      </c>
      <c r="B8" s="25"/>
      <c r="C8" s="20"/>
      <c r="D8" s="20"/>
      <c r="E8" s="24" t="s">
        <v>13</v>
      </c>
      <c r="F8" s="547" t="s">
        <v>90</v>
      </c>
      <c r="G8" s="548"/>
      <c r="H8" s="21">
        <v>2</v>
      </c>
      <c r="J8" s="23"/>
      <c r="K8" s="23"/>
      <c r="M8" s="23"/>
    </row>
    <row r="9" spans="1:13" ht="14.45" customHeight="1">
      <c r="A9">
        <v>8</v>
      </c>
      <c r="B9" s="25"/>
      <c r="C9" s="20"/>
      <c r="D9" s="20"/>
      <c r="E9" s="24" t="s">
        <v>15</v>
      </c>
      <c r="F9" s="547" t="s">
        <v>91</v>
      </c>
      <c r="G9" s="548"/>
      <c r="H9" s="21">
        <v>1</v>
      </c>
      <c r="J9" s="23"/>
      <c r="K9" s="23"/>
      <c r="M9" s="23"/>
    </row>
    <row r="10" spans="1:13">
      <c r="A10">
        <v>9</v>
      </c>
      <c r="B10" s="26"/>
      <c r="C10" s="27"/>
      <c r="D10" s="27">
        <v>2</v>
      </c>
      <c r="E10" s="534" t="s">
        <v>17</v>
      </c>
      <c r="F10" s="535"/>
      <c r="G10" s="536"/>
      <c r="H10" s="28">
        <f>SUM(H11:H12)</f>
        <v>5</v>
      </c>
      <c r="J10" s="30"/>
      <c r="K10" s="30"/>
      <c r="M10" s="30"/>
    </row>
    <row r="11" spans="1:13" ht="14.45" customHeight="1">
      <c r="A11">
        <v>10</v>
      </c>
      <c r="B11" s="25"/>
      <c r="C11" s="20"/>
      <c r="D11" s="20"/>
      <c r="E11" s="20" t="s">
        <v>9</v>
      </c>
      <c r="F11" s="551" t="s">
        <v>92</v>
      </c>
      <c r="G11" s="552"/>
      <c r="H11" s="21">
        <v>2.5</v>
      </c>
      <c r="J11" s="31"/>
      <c r="K11" s="31"/>
      <c r="M11" s="31"/>
    </row>
    <row r="12" spans="1:13" ht="30.95" customHeight="1">
      <c r="A12">
        <v>11</v>
      </c>
      <c r="B12" s="25"/>
      <c r="C12" s="20"/>
      <c r="D12" s="20"/>
      <c r="E12" s="20" t="s">
        <v>11</v>
      </c>
      <c r="F12" s="551" t="s">
        <v>93</v>
      </c>
      <c r="G12" s="552"/>
      <c r="H12" s="21">
        <v>2.5</v>
      </c>
      <c r="J12" s="31"/>
      <c r="K12" s="31"/>
      <c r="M12" s="31"/>
    </row>
    <row r="13" spans="1:13">
      <c r="A13">
        <v>12</v>
      </c>
      <c r="B13" s="26"/>
      <c r="C13" s="26"/>
      <c r="D13" s="27">
        <v>3</v>
      </c>
      <c r="E13" s="534" t="s">
        <v>20</v>
      </c>
      <c r="F13" s="535"/>
      <c r="G13" s="536"/>
      <c r="H13" s="28">
        <f>SUM(H14:H15)</f>
        <v>6</v>
      </c>
      <c r="J13" s="30"/>
      <c r="K13" s="30"/>
      <c r="M13" s="30"/>
    </row>
    <row r="14" spans="1:13">
      <c r="A14">
        <v>13</v>
      </c>
      <c r="B14" s="25"/>
      <c r="C14" s="20"/>
      <c r="D14" s="25"/>
      <c r="E14" s="32" t="s">
        <v>9</v>
      </c>
      <c r="F14" s="558" t="s">
        <v>121</v>
      </c>
      <c r="G14" s="559"/>
      <c r="H14" s="21">
        <v>3</v>
      </c>
      <c r="J14" s="31"/>
      <c r="K14" s="31"/>
      <c r="M14" s="31"/>
    </row>
    <row r="15" spans="1:13">
      <c r="A15">
        <v>14</v>
      </c>
      <c r="B15" s="25"/>
      <c r="C15" s="20"/>
      <c r="D15" s="20"/>
      <c r="E15" s="32" t="s">
        <v>11</v>
      </c>
      <c r="F15" s="558" t="s">
        <v>122</v>
      </c>
      <c r="G15" s="559"/>
      <c r="H15" s="33">
        <v>3</v>
      </c>
      <c r="J15" s="31"/>
      <c r="K15" s="31"/>
      <c r="M15" s="31"/>
    </row>
    <row r="16" spans="1:13" s="76" customFormat="1">
      <c r="A16">
        <v>15</v>
      </c>
      <c r="B16" s="77"/>
      <c r="C16" s="78"/>
      <c r="D16" s="78"/>
      <c r="E16" s="79" t="s">
        <v>13</v>
      </c>
      <c r="F16" s="80" t="s">
        <v>113</v>
      </c>
      <c r="G16" s="81"/>
      <c r="H16" s="82"/>
      <c r="J16" s="83"/>
      <c r="K16" s="83"/>
      <c r="M16" s="83"/>
    </row>
    <row r="17" spans="1:13">
      <c r="A17">
        <v>16</v>
      </c>
      <c r="B17" s="26"/>
      <c r="C17" s="26"/>
      <c r="D17" s="27">
        <v>4</v>
      </c>
      <c r="E17" s="534" t="s">
        <v>23</v>
      </c>
      <c r="F17" s="535"/>
      <c r="G17" s="536"/>
      <c r="H17" s="28">
        <f>SUM(H18:H20)</f>
        <v>5</v>
      </c>
      <c r="J17" s="30"/>
      <c r="K17" s="30"/>
      <c r="M17" s="30"/>
    </row>
    <row r="18" spans="1:13">
      <c r="A18">
        <v>17</v>
      </c>
      <c r="B18" s="25"/>
      <c r="C18" s="20"/>
      <c r="D18" s="20"/>
      <c r="E18" s="20" t="s">
        <v>9</v>
      </c>
      <c r="F18" s="547" t="s">
        <v>125</v>
      </c>
      <c r="G18" s="548"/>
      <c r="H18" s="21">
        <v>1.5</v>
      </c>
      <c r="J18" s="31"/>
      <c r="K18" s="31"/>
      <c r="M18" s="31"/>
    </row>
    <row r="19" spans="1:13" ht="14.45" customHeight="1">
      <c r="A19">
        <v>18</v>
      </c>
      <c r="B19" s="25"/>
      <c r="C19" s="20"/>
      <c r="D19" s="20"/>
      <c r="E19" s="20" t="s">
        <v>11</v>
      </c>
      <c r="F19" s="547" t="s">
        <v>126</v>
      </c>
      <c r="G19" s="548"/>
      <c r="H19" s="21">
        <v>2</v>
      </c>
      <c r="J19" s="31"/>
      <c r="K19" s="31"/>
      <c r="M19" s="31"/>
    </row>
    <row r="20" spans="1:13" ht="14.45" customHeight="1">
      <c r="A20">
        <v>19</v>
      </c>
      <c r="B20" s="25"/>
      <c r="C20" s="20"/>
      <c r="D20" s="20"/>
      <c r="E20" s="20" t="s">
        <v>13</v>
      </c>
      <c r="F20" s="547" t="s">
        <v>94</v>
      </c>
      <c r="G20" s="548"/>
      <c r="H20" s="21">
        <v>1.5</v>
      </c>
      <c r="J20" s="31"/>
      <c r="K20" s="31"/>
      <c r="M20" s="31"/>
    </row>
    <row r="21" spans="1:13">
      <c r="A21">
        <v>20</v>
      </c>
      <c r="B21" s="26"/>
      <c r="C21" s="26"/>
      <c r="D21" s="27">
        <v>5</v>
      </c>
      <c r="E21" s="534" t="s">
        <v>27</v>
      </c>
      <c r="F21" s="535"/>
      <c r="G21" s="536"/>
      <c r="H21" s="28">
        <f>SUM(H22:H29)</f>
        <v>15</v>
      </c>
      <c r="J21" s="30"/>
      <c r="K21" s="30"/>
      <c r="M21" s="30"/>
    </row>
    <row r="22" spans="1:13" ht="30" customHeight="1">
      <c r="A22">
        <v>21</v>
      </c>
      <c r="B22" s="25"/>
      <c r="C22" s="20"/>
      <c r="D22" s="20"/>
      <c r="E22" s="20" t="s">
        <v>9</v>
      </c>
      <c r="F22" s="547" t="s">
        <v>132</v>
      </c>
      <c r="G22" s="548"/>
      <c r="H22" s="21">
        <v>1</v>
      </c>
      <c r="J22" s="23"/>
      <c r="K22" s="23"/>
      <c r="M22" s="23"/>
    </row>
    <row r="23" spans="1:13" ht="30" customHeight="1">
      <c r="A23">
        <v>22</v>
      </c>
      <c r="B23" s="25"/>
      <c r="C23" s="20"/>
      <c r="D23" s="20"/>
      <c r="E23" s="20" t="s">
        <v>11</v>
      </c>
      <c r="F23" s="547" t="s">
        <v>130</v>
      </c>
      <c r="G23" s="548"/>
      <c r="H23" s="21">
        <v>2</v>
      </c>
      <c r="J23" s="23"/>
      <c r="K23" s="23"/>
      <c r="M23" s="23"/>
    </row>
    <row r="24" spans="1:13">
      <c r="A24">
        <v>23</v>
      </c>
      <c r="B24" s="25"/>
      <c r="C24" s="20"/>
      <c r="D24" s="20"/>
      <c r="E24" s="20" t="s">
        <v>13</v>
      </c>
      <c r="F24" s="547" t="s">
        <v>131</v>
      </c>
      <c r="G24" s="548"/>
      <c r="H24" s="21">
        <v>1</v>
      </c>
      <c r="J24" s="23"/>
      <c r="K24" s="23"/>
      <c r="M24" s="23"/>
    </row>
    <row r="25" spans="1:13" ht="14.45" customHeight="1">
      <c r="A25">
        <v>24</v>
      </c>
      <c r="B25" s="25"/>
      <c r="C25" s="20"/>
      <c r="D25" s="20"/>
      <c r="E25" s="20" t="s">
        <v>15</v>
      </c>
      <c r="F25" s="547" t="s">
        <v>133</v>
      </c>
      <c r="G25" s="548"/>
      <c r="H25" s="21">
        <v>6</v>
      </c>
      <c r="J25" s="23"/>
      <c r="K25" s="23"/>
      <c r="M25" s="23"/>
    </row>
    <row r="26" spans="1:13" ht="14.45" customHeight="1">
      <c r="A26">
        <v>25</v>
      </c>
      <c r="B26" s="25"/>
      <c r="C26" s="20"/>
      <c r="D26" s="20"/>
      <c r="E26" s="20" t="s">
        <v>32</v>
      </c>
      <c r="F26" s="547" t="s">
        <v>134</v>
      </c>
      <c r="G26" s="548"/>
      <c r="H26" s="21">
        <v>2</v>
      </c>
      <c r="J26" s="23"/>
      <c r="K26" s="23"/>
      <c r="M26" s="23"/>
    </row>
    <row r="27" spans="1:13" ht="27" customHeight="1">
      <c r="A27">
        <v>26</v>
      </c>
      <c r="B27" s="25"/>
      <c r="C27" s="20"/>
      <c r="D27" s="20"/>
      <c r="E27" s="20" t="s">
        <v>34</v>
      </c>
      <c r="F27" s="547" t="s">
        <v>135</v>
      </c>
      <c r="G27" s="548"/>
      <c r="H27" s="21">
        <v>1</v>
      </c>
      <c r="J27" s="23"/>
      <c r="K27" s="23"/>
      <c r="M27" s="23"/>
    </row>
    <row r="28" spans="1:13" ht="14.45" customHeight="1">
      <c r="A28">
        <v>27</v>
      </c>
      <c r="B28" s="25"/>
      <c r="C28" s="20"/>
      <c r="D28" s="20"/>
      <c r="E28" s="20" t="s">
        <v>36</v>
      </c>
      <c r="F28" s="547" t="s">
        <v>136</v>
      </c>
      <c r="G28" s="548"/>
      <c r="H28" s="21">
        <v>1</v>
      </c>
      <c r="J28" s="23"/>
      <c r="K28" s="23"/>
      <c r="M28" s="23"/>
    </row>
    <row r="29" spans="1:13" ht="14.45" customHeight="1">
      <c r="A29">
        <v>28</v>
      </c>
      <c r="B29" s="25"/>
      <c r="C29" s="20"/>
      <c r="D29" s="20"/>
      <c r="E29" s="20" t="s">
        <v>38</v>
      </c>
      <c r="F29" s="547" t="s">
        <v>95</v>
      </c>
      <c r="G29" s="548"/>
      <c r="H29" s="21">
        <v>1</v>
      </c>
      <c r="J29" s="23"/>
      <c r="K29" s="23"/>
      <c r="M29" s="23"/>
    </row>
    <row r="30" spans="1:13">
      <c r="A30">
        <v>29</v>
      </c>
      <c r="B30" s="26"/>
      <c r="C30" s="26"/>
      <c r="D30" s="27">
        <v>6</v>
      </c>
      <c r="E30" s="35" t="s">
        <v>40</v>
      </c>
      <c r="F30" s="36"/>
      <c r="G30" s="30"/>
      <c r="H30" s="28">
        <f>SUM(H31:H32)</f>
        <v>6</v>
      </c>
      <c r="J30" s="30"/>
      <c r="K30" s="30"/>
      <c r="M30" s="30"/>
    </row>
    <row r="31" spans="1:13" ht="14.45" customHeight="1">
      <c r="A31">
        <v>30</v>
      </c>
      <c r="B31" s="25"/>
      <c r="C31" s="20"/>
      <c r="D31" s="20"/>
      <c r="E31" s="20" t="s">
        <v>9</v>
      </c>
      <c r="F31" s="547" t="s">
        <v>96</v>
      </c>
      <c r="G31" s="548"/>
      <c r="H31" s="21">
        <v>2</v>
      </c>
      <c r="J31" s="31"/>
      <c r="K31" s="31"/>
      <c r="M31" s="31"/>
    </row>
    <row r="32" spans="1:13" ht="14.45" customHeight="1">
      <c r="A32">
        <v>31</v>
      </c>
      <c r="B32" s="25"/>
      <c r="C32" s="20"/>
      <c r="D32" s="20"/>
      <c r="E32" s="20" t="s">
        <v>11</v>
      </c>
      <c r="F32" s="547" t="s">
        <v>97</v>
      </c>
      <c r="G32" s="548"/>
      <c r="H32" s="21">
        <v>4</v>
      </c>
      <c r="J32" s="31"/>
      <c r="K32" s="31"/>
      <c r="M32" s="31"/>
    </row>
    <row r="33" spans="1:13">
      <c r="A33">
        <v>32</v>
      </c>
      <c r="B33" s="26"/>
      <c r="C33" s="26"/>
      <c r="D33" s="27">
        <v>7</v>
      </c>
      <c r="E33" s="534" t="s">
        <v>43</v>
      </c>
      <c r="F33" s="535"/>
      <c r="G33" s="536"/>
      <c r="H33" s="28">
        <f>SUM(H34:H40)</f>
        <v>12</v>
      </c>
      <c r="J33" s="30"/>
      <c r="K33" s="30"/>
      <c r="M33" s="30"/>
    </row>
    <row r="34" spans="1:13" ht="14.45" customHeight="1">
      <c r="A34">
        <v>33</v>
      </c>
      <c r="B34" s="25"/>
      <c r="C34" s="20"/>
      <c r="D34" s="20"/>
      <c r="E34" s="20" t="s">
        <v>9</v>
      </c>
      <c r="F34" s="547" t="s">
        <v>103</v>
      </c>
      <c r="G34" s="548"/>
      <c r="H34" s="21">
        <v>1.5</v>
      </c>
      <c r="J34" s="31"/>
      <c r="K34" s="31"/>
      <c r="M34" s="31"/>
    </row>
    <row r="35" spans="1:13" ht="14.45" customHeight="1">
      <c r="A35">
        <v>34</v>
      </c>
      <c r="B35" s="25"/>
      <c r="C35" s="20"/>
      <c r="D35" s="20"/>
      <c r="E35" s="20" t="s">
        <v>11</v>
      </c>
      <c r="F35" s="547" t="s">
        <v>71</v>
      </c>
      <c r="G35" s="548"/>
      <c r="H35" s="21">
        <v>1.5</v>
      </c>
      <c r="J35" s="31"/>
      <c r="K35" s="31"/>
      <c r="M35" s="31"/>
    </row>
    <row r="36" spans="1:13" ht="14.45" customHeight="1">
      <c r="A36">
        <v>35</v>
      </c>
      <c r="B36" s="25"/>
      <c r="C36" s="20"/>
      <c r="D36" s="20"/>
      <c r="E36" s="20" t="s">
        <v>13</v>
      </c>
      <c r="F36" s="547" t="s">
        <v>104</v>
      </c>
      <c r="G36" s="548"/>
      <c r="H36" s="21">
        <v>2</v>
      </c>
      <c r="J36" s="31"/>
      <c r="K36" s="31"/>
      <c r="M36" s="31"/>
    </row>
    <row r="37" spans="1:13" ht="14.45" customHeight="1">
      <c r="A37">
        <v>36</v>
      </c>
      <c r="B37" s="25"/>
      <c r="C37" s="20"/>
      <c r="D37" s="20"/>
      <c r="E37" s="20" t="s">
        <v>15</v>
      </c>
      <c r="F37" s="547" t="s">
        <v>105</v>
      </c>
      <c r="G37" s="548"/>
      <c r="H37" s="21">
        <v>1.5</v>
      </c>
      <c r="J37" s="31"/>
      <c r="K37" s="31"/>
      <c r="M37" s="31"/>
    </row>
    <row r="38" spans="1:13" ht="14.45" customHeight="1">
      <c r="A38">
        <v>37</v>
      </c>
      <c r="B38" s="25"/>
      <c r="C38" s="20"/>
      <c r="D38" s="20"/>
      <c r="E38" s="20" t="s">
        <v>32</v>
      </c>
      <c r="F38" s="547" t="s">
        <v>106</v>
      </c>
      <c r="G38" s="548"/>
      <c r="H38" s="21">
        <v>1.5</v>
      </c>
      <c r="J38" s="31"/>
      <c r="K38" s="31"/>
      <c r="M38" s="31"/>
    </row>
    <row r="39" spans="1:13" ht="14.45" customHeight="1">
      <c r="A39">
        <v>38</v>
      </c>
      <c r="B39" s="25"/>
      <c r="C39" s="20"/>
      <c r="D39" s="20"/>
      <c r="E39" s="20" t="s">
        <v>34</v>
      </c>
      <c r="F39" s="547" t="s">
        <v>107</v>
      </c>
      <c r="G39" s="548"/>
      <c r="H39" s="21">
        <v>2.5</v>
      </c>
      <c r="J39" s="31"/>
      <c r="K39" s="31"/>
      <c r="M39" s="31"/>
    </row>
    <row r="40" spans="1:13" ht="14.45" customHeight="1">
      <c r="A40">
        <v>39</v>
      </c>
      <c r="B40" s="25"/>
      <c r="C40" s="20"/>
      <c r="D40" s="20"/>
      <c r="E40" s="20" t="s">
        <v>36</v>
      </c>
      <c r="F40" s="547" t="s">
        <v>72</v>
      </c>
      <c r="G40" s="548"/>
      <c r="H40" s="21">
        <v>1.5</v>
      </c>
      <c r="J40" s="31"/>
      <c r="K40" s="31"/>
      <c r="M40" s="31"/>
    </row>
    <row r="41" spans="1:13" ht="15.75">
      <c r="A41">
        <v>40</v>
      </c>
      <c r="B41" s="37"/>
      <c r="C41" s="37"/>
      <c r="D41" s="38">
        <v>8</v>
      </c>
      <c r="E41" s="555" t="s">
        <v>51</v>
      </c>
      <c r="F41" s="556"/>
      <c r="G41" s="557"/>
      <c r="H41" s="39">
        <f>SUM(H42:H46)</f>
        <v>6</v>
      </c>
      <c r="J41" s="41"/>
      <c r="K41" s="41"/>
      <c r="M41" s="41"/>
    </row>
    <row r="42" spans="1:13" ht="14.45" customHeight="1">
      <c r="A42">
        <v>41</v>
      </c>
      <c r="B42" s="25"/>
      <c r="C42" s="20"/>
      <c r="D42" s="20"/>
      <c r="E42" s="20" t="s">
        <v>9</v>
      </c>
      <c r="F42" s="547" t="s">
        <v>98</v>
      </c>
      <c r="G42" s="548"/>
      <c r="H42" s="42">
        <v>1</v>
      </c>
      <c r="J42" s="31"/>
      <c r="K42" s="31"/>
      <c r="M42" s="31"/>
    </row>
    <row r="43" spans="1:13" ht="14.45" customHeight="1">
      <c r="A43">
        <v>42</v>
      </c>
      <c r="B43" s="25"/>
      <c r="C43" s="20"/>
      <c r="D43" s="20"/>
      <c r="E43" s="20" t="s">
        <v>11</v>
      </c>
      <c r="F43" s="547" t="s">
        <v>99</v>
      </c>
      <c r="G43" s="548"/>
      <c r="H43" s="21">
        <v>1</v>
      </c>
      <c r="J43" s="31"/>
      <c r="K43" s="31"/>
      <c r="M43" s="31"/>
    </row>
    <row r="44" spans="1:13" ht="14.45" customHeight="1">
      <c r="A44">
        <v>43</v>
      </c>
      <c r="B44" s="25"/>
      <c r="C44" s="20"/>
      <c r="D44" s="20"/>
      <c r="E44" s="20" t="s">
        <v>13</v>
      </c>
      <c r="F44" s="547" t="s">
        <v>100</v>
      </c>
      <c r="G44" s="548"/>
      <c r="H44" s="21">
        <v>1.5</v>
      </c>
      <c r="J44" s="31"/>
      <c r="K44" s="31"/>
      <c r="M44" s="31"/>
    </row>
    <row r="45" spans="1:13" ht="14.45" customHeight="1">
      <c r="A45">
        <v>44</v>
      </c>
      <c r="B45" s="25"/>
      <c r="C45" s="20"/>
      <c r="D45" s="20"/>
      <c r="E45" s="20" t="s">
        <v>15</v>
      </c>
      <c r="F45" s="547" t="s">
        <v>102</v>
      </c>
      <c r="G45" s="548"/>
      <c r="H45" s="21">
        <v>1.5</v>
      </c>
      <c r="J45" s="31"/>
      <c r="K45" s="31"/>
      <c r="M45" s="31"/>
    </row>
    <row r="46" spans="1:13" ht="14.45" customHeight="1">
      <c r="A46">
        <v>45</v>
      </c>
      <c r="B46" s="25"/>
      <c r="C46" s="20"/>
      <c r="D46" s="20"/>
      <c r="E46" s="20" t="s">
        <v>32</v>
      </c>
      <c r="F46" s="547" t="s">
        <v>101</v>
      </c>
      <c r="G46" s="548"/>
      <c r="H46" s="21">
        <v>1</v>
      </c>
      <c r="J46" s="31"/>
      <c r="K46" s="31"/>
      <c r="M46" s="31"/>
    </row>
    <row r="47" spans="1:13">
      <c r="A47">
        <v>46</v>
      </c>
      <c r="B47" s="7"/>
      <c r="C47" s="7" t="s">
        <v>57</v>
      </c>
      <c r="D47" s="8" t="s">
        <v>58</v>
      </c>
      <c r="E47" s="8"/>
      <c r="F47" s="8"/>
      <c r="G47" s="8"/>
      <c r="H47" s="9"/>
      <c r="J47" s="11"/>
      <c r="K47" s="11"/>
      <c r="M47" s="11"/>
    </row>
    <row r="48" spans="1:13" ht="15" customHeight="1">
      <c r="A48">
        <v>47</v>
      </c>
      <c r="B48" s="25"/>
      <c r="C48" s="20"/>
      <c r="D48" s="20"/>
      <c r="E48" s="20" t="s">
        <v>9</v>
      </c>
      <c r="F48" s="542" t="s">
        <v>63</v>
      </c>
      <c r="G48" s="543"/>
      <c r="H48" s="47"/>
      <c r="J48" s="49"/>
      <c r="K48" s="49"/>
      <c r="M48" s="49"/>
    </row>
    <row r="49" spans="1:13" ht="15" customHeight="1">
      <c r="A49">
        <v>48</v>
      </c>
      <c r="B49" s="25"/>
      <c r="C49" s="20"/>
      <c r="D49" s="20"/>
      <c r="E49" s="20" t="s">
        <v>11</v>
      </c>
      <c r="F49" s="547" t="s">
        <v>64</v>
      </c>
      <c r="G49" s="548"/>
      <c r="H49" s="47"/>
      <c r="J49" s="49"/>
      <c r="K49" s="49"/>
      <c r="M49" s="49"/>
    </row>
    <row r="50" spans="1:13" ht="15" customHeight="1">
      <c r="A50">
        <v>49</v>
      </c>
      <c r="B50" s="25"/>
      <c r="C50" s="20"/>
      <c r="D50" s="20"/>
      <c r="E50" s="20" t="s">
        <v>13</v>
      </c>
      <c r="F50" s="542" t="s">
        <v>65</v>
      </c>
      <c r="G50" s="543"/>
      <c r="H50" s="47"/>
      <c r="J50" s="49"/>
      <c r="K50" s="49"/>
      <c r="M50" s="49"/>
    </row>
    <row r="51" spans="1:13" ht="15" customHeight="1">
      <c r="A51">
        <v>50</v>
      </c>
      <c r="B51" s="25"/>
      <c r="C51" s="20"/>
      <c r="D51" s="20"/>
      <c r="E51" s="20" t="s">
        <v>15</v>
      </c>
      <c r="F51" s="542" t="s">
        <v>66</v>
      </c>
      <c r="G51" s="543"/>
      <c r="H51" s="47"/>
      <c r="J51" s="49"/>
      <c r="K51" s="49"/>
      <c r="M51" s="49"/>
    </row>
    <row r="52" spans="1:13" ht="14.45" customHeight="1">
      <c r="A52">
        <v>51</v>
      </c>
      <c r="B52" s="25"/>
      <c r="C52" s="20"/>
      <c r="D52" s="20"/>
      <c r="E52" s="20" t="s">
        <v>32</v>
      </c>
      <c r="F52" s="542" t="s">
        <v>67</v>
      </c>
      <c r="G52" s="543"/>
      <c r="H52" s="47"/>
      <c r="J52" s="49"/>
      <c r="K52" s="49"/>
      <c r="M52" s="49"/>
    </row>
    <row r="53" spans="1:13" ht="14.45" customHeight="1">
      <c r="A53">
        <v>52</v>
      </c>
      <c r="B53" s="25"/>
      <c r="C53" s="20"/>
      <c r="D53" s="20"/>
      <c r="E53" s="20" t="s">
        <v>34</v>
      </c>
      <c r="F53" s="542" t="s">
        <v>68</v>
      </c>
      <c r="G53" s="543"/>
      <c r="H53" s="47"/>
      <c r="J53" s="49"/>
      <c r="K53" s="49"/>
      <c r="M53" s="49"/>
    </row>
    <row r="54" spans="1:13" ht="14.45" customHeight="1">
      <c r="A54">
        <v>53</v>
      </c>
      <c r="B54" s="25"/>
      <c r="C54" s="20"/>
      <c r="D54" s="20"/>
      <c r="E54" s="46" t="s">
        <v>36</v>
      </c>
      <c r="F54" s="542" t="s">
        <v>70</v>
      </c>
      <c r="G54" s="543"/>
      <c r="H54" s="47"/>
      <c r="J54" s="49"/>
      <c r="K54" s="49"/>
      <c r="M54" s="49"/>
    </row>
    <row r="55" spans="1:13" ht="14.45" customHeight="1">
      <c r="A55">
        <v>54</v>
      </c>
      <c r="B55" s="25"/>
      <c r="C55" s="20"/>
      <c r="D55" s="20"/>
      <c r="E55" s="20" t="s">
        <v>38</v>
      </c>
      <c r="F55" s="547" t="s">
        <v>109</v>
      </c>
      <c r="G55" s="548"/>
      <c r="H55" s="50"/>
      <c r="J55" s="49"/>
      <c r="K55" s="49"/>
      <c r="M55" s="49"/>
    </row>
    <row r="56" spans="1:13">
      <c r="A56">
        <v>55</v>
      </c>
      <c r="B56" s="25"/>
      <c r="C56" s="20"/>
      <c r="D56" s="20"/>
      <c r="E56" s="20" t="s">
        <v>108</v>
      </c>
      <c r="F56" s="542" t="s">
        <v>110</v>
      </c>
      <c r="G56" s="543"/>
      <c r="H56" s="50"/>
      <c r="J56" s="49"/>
      <c r="K56" s="49"/>
      <c r="M56" s="49"/>
    </row>
    <row r="57" spans="1:13">
      <c r="A57">
        <v>56</v>
      </c>
      <c r="B57" s="25"/>
      <c r="C57" s="20"/>
      <c r="D57" s="20"/>
      <c r="E57" s="20" t="s">
        <v>111</v>
      </c>
      <c r="F57" s="551" t="s">
        <v>73</v>
      </c>
      <c r="G57" s="552"/>
      <c r="H57" s="47"/>
      <c r="J57" s="49"/>
      <c r="K57" s="49"/>
      <c r="M57" s="49"/>
    </row>
    <row r="58" spans="1:13">
      <c r="A58">
        <v>57</v>
      </c>
      <c r="B58" s="7"/>
      <c r="C58" s="7" t="s">
        <v>57</v>
      </c>
      <c r="D58" s="540" t="s">
        <v>75</v>
      </c>
      <c r="E58" s="541"/>
      <c r="F58" s="541"/>
      <c r="G58" s="541"/>
      <c r="H58" s="9"/>
      <c r="J58" s="11"/>
      <c r="K58" s="11"/>
      <c r="M58" s="11"/>
    </row>
    <row r="59" spans="1:13">
      <c r="A59">
        <v>58</v>
      </c>
      <c r="B59" s="26"/>
      <c r="C59" s="27"/>
      <c r="D59" s="55">
        <v>1</v>
      </c>
      <c r="E59" s="534" t="s">
        <v>8</v>
      </c>
      <c r="F59" s="535"/>
      <c r="G59" s="536"/>
      <c r="H59" s="56"/>
      <c r="J59" s="30"/>
      <c r="K59" s="30"/>
      <c r="M59" s="30"/>
    </row>
    <row r="60" spans="1:13">
      <c r="A60">
        <v>59</v>
      </c>
      <c r="B60" s="25"/>
      <c r="C60" s="20"/>
      <c r="D60" s="20"/>
      <c r="E60" s="20" t="s">
        <v>9</v>
      </c>
      <c r="F60" s="551" t="s">
        <v>114</v>
      </c>
      <c r="G60" s="552"/>
      <c r="H60" s="47"/>
      <c r="J60" s="49"/>
      <c r="K60" s="49"/>
      <c r="M60" s="49"/>
    </row>
    <row r="61" spans="1:13">
      <c r="A61">
        <v>60</v>
      </c>
      <c r="B61" s="25"/>
      <c r="C61" s="20"/>
      <c r="D61" s="20"/>
      <c r="E61" s="20" t="s">
        <v>11</v>
      </c>
      <c r="F61" s="551" t="s">
        <v>115</v>
      </c>
      <c r="G61" s="552"/>
      <c r="H61" s="47"/>
      <c r="J61" s="49"/>
      <c r="K61" s="49"/>
      <c r="M61" s="49"/>
    </row>
    <row r="62" spans="1:13">
      <c r="A62">
        <v>61</v>
      </c>
      <c r="B62" s="25"/>
      <c r="C62" s="20"/>
      <c r="D62" s="20"/>
      <c r="E62" s="20" t="s">
        <v>13</v>
      </c>
      <c r="F62" s="551" t="s">
        <v>116</v>
      </c>
      <c r="G62" s="552"/>
      <c r="H62" s="47"/>
      <c r="J62" s="49"/>
      <c r="K62" s="49"/>
      <c r="M62" s="49"/>
    </row>
    <row r="63" spans="1:13">
      <c r="A63">
        <v>62</v>
      </c>
      <c r="B63" s="26"/>
      <c r="C63" s="27"/>
      <c r="D63" s="27">
        <v>2</v>
      </c>
      <c r="E63" s="534" t="s">
        <v>17</v>
      </c>
      <c r="F63" s="535"/>
      <c r="G63" s="536"/>
      <c r="H63" s="56"/>
      <c r="J63" s="30"/>
      <c r="K63" s="30"/>
      <c r="M63" s="30"/>
    </row>
    <row r="64" spans="1:13">
      <c r="A64">
        <v>63</v>
      </c>
      <c r="B64" s="25"/>
      <c r="C64" s="20"/>
      <c r="D64" s="20"/>
      <c r="E64" s="20" t="s">
        <v>9</v>
      </c>
      <c r="F64" s="551" t="s">
        <v>119</v>
      </c>
      <c r="G64" s="552"/>
      <c r="H64" s="47"/>
      <c r="J64" s="49"/>
      <c r="K64" s="49"/>
      <c r="M64" s="49"/>
    </row>
    <row r="65" spans="1:13">
      <c r="A65">
        <v>64</v>
      </c>
      <c r="B65" s="25"/>
      <c r="C65" s="20"/>
      <c r="D65" s="20"/>
      <c r="E65" s="20" t="s">
        <v>11</v>
      </c>
      <c r="F65" s="551" t="s">
        <v>120</v>
      </c>
      <c r="G65" s="552"/>
      <c r="H65" s="47"/>
      <c r="J65" s="49"/>
      <c r="K65" s="49"/>
      <c r="M65" s="49"/>
    </row>
    <row r="66" spans="1:13">
      <c r="A66">
        <v>65</v>
      </c>
      <c r="B66" s="26"/>
      <c r="C66" s="26"/>
      <c r="D66" s="55">
        <v>3</v>
      </c>
      <c r="E66" s="534" t="s">
        <v>20</v>
      </c>
      <c r="F66" s="535"/>
      <c r="G66" s="536"/>
      <c r="H66" s="56"/>
      <c r="J66" s="30"/>
      <c r="K66" s="30"/>
      <c r="M66" s="30"/>
    </row>
    <row r="67" spans="1:13">
      <c r="A67">
        <v>66</v>
      </c>
      <c r="B67" s="25"/>
      <c r="C67" s="20"/>
      <c r="D67" s="20"/>
      <c r="E67" s="20" t="s">
        <v>9</v>
      </c>
      <c r="F67" s="551" t="s">
        <v>61</v>
      </c>
      <c r="G67" s="552"/>
      <c r="H67" s="47"/>
      <c r="J67" s="49"/>
      <c r="K67" s="49"/>
      <c r="M67" s="49"/>
    </row>
    <row r="68" spans="1:13">
      <c r="A68">
        <v>67</v>
      </c>
      <c r="B68" s="25"/>
      <c r="C68" s="20"/>
      <c r="D68" s="20"/>
      <c r="E68" s="20" t="s">
        <v>11</v>
      </c>
      <c r="F68" s="551" t="s">
        <v>123</v>
      </c>
      <c r="G68" s="552"/>
      <c r="H68" s="47"/>
      <c r="J68" s="49"/>
      <c r="K68" s="49"/>
      <c r="M68" s="49"/>
    </row>
    <row r="69" spans="1:13">
      <c r="A69">
        <v>68</v>
      </c>
      <c r="B69" s="25"/>
      <c r="C69" s="20"/>
      <c r="D69" s="20"/>
      <c r="E69" s="20" t="s">
        <v>13</v>
      </c>
      <c r="F69" s="551" t="s">
        <v>124</v>
      </c>
      <c r="G69" s="552"/>
      <c r="H69" s="47"/>
      <c r="J69" s="49"/>
      <c r="K69" s="49"/>
      <c r="M69" s="49"/>
    </row>
    <row r="70" spans="1:13">
      <c r="A70">
        <v>69</v>
      </c>
      <c r="B70" s="26"/>
      <c r="C70" s="26"/>
      <c r="D70" s="27">
        <v>4</v>
      </c>
      <c r="E70" s="534" t="s">
        <v>23</v>
      </c>
      <c r="F70" s="535"/>
      <c r="G70" s="536"/>
      <c r="H70" s="56"/>
      <c r="J70" s="30"/>
      <c r="K70" s="30"/>
      <c r="M70" s="30"/>
    </row>
    <row r="71" spans="1:13" ht="30" customHeight="1">
      <c r="A71">
        <v>70</v>
      </c>
      <c r="B71" s="25"/>
      <c r="C71" s="20"/>
      <c r="D71" s="20"/>
      <c r="E71" s="20" t="s">
        <v>9</v>
      </c>
      <c r="F71" s="551" t="s">
        <v>127</v>
      </c>
      <c r="G71" s="552"/>
      <c r="H71" s="47"/>
      <c r="J71" s="49"/>
      <c r="K71" s="49"/>
      <c r="M71" s="49"/>
    </row>
    <row r="72" spans="1:13" ht="30" customHeight="1">
      <c r="A72">
        <v>71</v>
      </c>
      <c r="B72" s="25"/>
      <c r="C72" s="20"/>
      <c r="D72" s="20"/>
      <c r="E72" s="20" t="s">
        <v>11</v>
      </c>
      <c r="F72" s="551" t="s">
        <v>128</v>
      </c>
      <c r="G72" s="552"/>
      <c r="H72" s="47"/>
      <c r="J72" s="49"/>
      <c r="K72" s="49"/>
      <c r="M72" s="49"/>
    </row>
    <row r="73" spans="1:13">
      <c r="A73">
        <v>72</v>
      </c>
      <c r="B73" s="25"/>
      <c r="C73" s="20"/>
      <c r="D73" s="20"/>
      <c r="E73" s="20" t="s">
        <v>13</v>
      </c>
      <c r="F73" s="551" t="s">
        <v>129</v>
      </c>
      <c r="G73" s="552"/>
      <c r="H73" s="47"/>
      <c r="J73" s="49"/>
      <c r="K73" s="49"/>
      <c r="M73" s="49"/>
    </row>
    <row r="74" spans="1:13">
      <c r="A74">
        <v>73</v>
      </c>
      <c r="B74" s="26"/>
      <c r="C74" s="26"/>
      <c r="D74" s="55">
        <v>5</v>
      </c>
      <c r="E74" s="534" t="s">
        <v>27</v>
      </c>
      <c r="F74" s="535"/>
      <c r="G74" s="536"/>
      <c r="H74" s="56"/>
      <c r="J74" s="30"/>
      <c r="K74" s="30"/>
      <c r="M74" s="30"/>
    </row>
    <row r="75" spans="1:13">
      <c r="A75">
        <v>74</v>
      </c>
      <c r="B75" s="25"/>
      <c r="C75" s="20"/>
      <c r="D75" s="20"/>
      <c r="E75" s="20" t="s">
        <v>9</v>
      </c>
      <c r="F75" s="551" t="s">
        <v>137</v>
      </c>
      <c r="G75" s="552"/>
      <c r="H75" s="47"/>
      <c r="J75" s="49"/>
      <c r="K75" s="49"/>
      <c r="M75" s="49"/>
    </row>
    <row r="76" spans="1:13">
      <c r="A76">
        <v>75</v>
      </c>
      <c r="B76" s="25"/>
      <c r="C76" s="20"/>
      <c r="D76" s="20"/>
      <c r="E76" s="20" t="s">
        <v>11</v>
      </c>
      <c r="F76" s="551" t="s">
        <v>138</v>
      </c>
      <c r="G76" s="552"/>
      <c r="H76" s="47"/>
      <c r="J76" s="49"/>
      <c r="K76" s="49"/>
      <c r="M76" s="49"/>
    </row>
    <row r="77" spans="1:13">
      <c r="A77">
        <v>76</v>
      </c>
      <c r="B77" s="25"/>
      <c r="C77" s="20"/>
      <c r="D77" s="20"/>
      <c r="E77" s="20" t="s">
        <v>13</v>
      </c>
      <c r="F77" s="551" t="s">
        <v>139</v>
      </c>
      <c r="G77" s="552"/>
      <c r="H77" s="47"/>
      <c r="J77" s="49"/>
      <c r="K77" s="49"/>
      <c r="M77" s="49"/>
    </row>
    <row r="78" spans="1:13">
      <c r="A78">
        <v>77</v>
      </c>
      <c r="B78" s="25"/>
      <c r="C78" s="20"/>
      <c r="D78" s="20"/>
      <c r="E78" s="20" t="s">
        <v>15</v>
      </c>
      <c r="F78" s="551" t="s">
        <v>140</v>
      </c>
      <c r="G78" s="552"/>
      <c r="H78" s="47"/>
      <c r="J78" s="49"/>
      <c r="K78" s="49"/>
      <c r="M78" s="49"/>
    </row>
    <row r="79" spans="1:13">
      <c r="A79">
        <v>78</v>
      </c>
      <c r="B79" s="25"/>
      <c r="C79" s="20"/>
      <c r="D79" s="20"/>
      <c r="E79" s="20" t="s">
        <v>32</v>
      </c>
      <c r="F79" s="551" t="s">
        <v>141</v>
      </c>
      <c r="G79" s="552"/>
      <c r="H79" s="47"/>
      <c r="J79" s="49"/>
      <c r="K79" s="49"/>
      <c r="M79" s="49"/>
    </row>
    <row r="80" spans="1:13">
      <c r="A80">
        <v>79</v>
      </c>
      <c r="B80" s="25"/>
      <c r="C80" s="20"/>
      <c r="D80" s="20"/>
      <c r="E80" s="20" t="s">
        <v>34</v>
      </c>
      <c r="F80" s="551" t="s">
        <v>142</v>
      </c>
      <c r="G80" s="552"/>
      <c r="H80" s="47"/>
      <c r="J80" s="49"/>
      <c r="K80" s="49"/>
      <c r="M80" s="49"/>
    </row>
    <row r="81" spans="1:13">
      <c r="A81">
        <v>80</v>
      </c>
      <c r="B81" s="25"/>
      <c r="C81" s="20"/>
      <c r="D81" s="20"/>
      <c r="E81" s="20" t="s">
        <v>36</v>
      </c>
      <c r="F81" s="551" t="s">
        <v>143</v>
      </c>
      <c r="G81" s="552"/>
      <c r="H81" s="47"/>
      <c r="J81" s="49"/>
      <c r="K81" s="49"/>
      <c r="M81" s="49"/>
    </row>
    <row r="82" spans="1:13">
      <c r="A82">
        <v>81</v>
      </c>
      <c r="B82" s="26"/>
      <c r="C82" s="26"/>
      <c r="D82" s="27">
        <v>6</v>
      </c>
      <c r="E82" s="534" t="s">
        <v>40</v>
      </c>
      <c r="F82" s="535"/>
      <c r="G82" s="536"/>
      <c r="H82" s="56"/>
      <c r="J82" s="30"/>
      <c r="K82" s="30"/>
      <c r="M82" s="30"/>
    </row>
    <row r="83" spans="1:13">
      <c r="A83">
        <v>82</v>
      </c>
      <c r="B83" s="25"/>
      <c r="C83" s="20"/>
      <c r="D83" s="20"/>
      <c r="E83" s="20" t="s">
        <v>9</v>
      </c>
      <c r="F83" s="551" t="s">
        <v>144</v>
      </c>
      <c r="G83" s="552"/>
      <c r="H83" s="47"/>
      <c r="J83" s="49"/>
      <c r="K83" s="49"/>
      <c r="M83" s="49"/>
    </row>
    <row r="84" spans="1:13">
      <c r="A84">
        <v>83</v>
      </c>
      <c r="B84" s="25"/>
      <c r="C84" s="20"/>
      <c r="D84" s="20"/>
      <c r="E84" s="20" t="s">
        <v>11</v>
      </c>
      <c r="F84" s="551" t="s">
        <v>145</v>
      </c>
      <c r="G84" s="552"/>
      <c r="H84" s="47"/>
      <c r="J84" s="49"/>
      <c r="K84" s="49"/>
      <c r="M84" s="49"/>
    </row>
    <row r="85" spans="1:13">
      <c r="A85">
        <v>84</v>
      </c>
      <c r="B85" s="25"/>
      <c r="C85" s="20"/>
      <c r="D85" s="20"/>
      <c r="E85" s="20" t="s">
        <v>13</v>
      </c>
      <c r="F85" s="551" t="s">
        <v>146</v>
      </c>
      <c r="G85" s="552"/>
      <c r="H85" s="47"/>
      <c r="J85" s="49"/>
      <c r="K85" s="49"/>
      <c r="M85" s="49"/>
    </row>
    <row r="86" spans="1:13">
      <c r="A86">
        <v>85</v>
      </c>
      <c r="B86" s="25"/>
      <c r="C86" s="20"/>
      <c r="D86" s="20"/>
      <c r="E86" s="20" t="s">
        <v>15</v>
      </c>
      <c r="F86" s="551" t="s">
        <v>147</v>
      </c>
      <c r="G86" s="552"/>
      <c r="H86" s="47"/>
      <c r="J86" s="49"/>
      <c r="K86" s="49"/>
      <c r="M86" s="49"/>
    </row>
    <row r="87" spans="1:13" ht="15.75">
      <c r="A87">
        <v>86</v>
      </c>
      <c r="B87" s="37"/>
      <c r="C87" s="37"/>
      <c r="D87" s="55">
        <v>7</v>
      </c>
      <c r="E87" s="534" t="s">
        <v>43</v>
      </c>
      <c r="F87" s="535"/>
      <c r="G87" s="536"/>
      <c r="H87" s="56"/>
      <c r="J87" s="30"/>
      <c r="K87" s="30"/>
      <c r="M87" s="30"/>
    </row>
    <row r="88" spans="1:13" ht="32.1" customHeight="1">
      <c r="A88">
        <v>87</v>
      </c>
      <c r="B88" s="25"/>
      <c r="C88" s="20"/>
      <c r="D88" s="20"/>
      <c r="E88" s="20" t="s">
        <v>9</v>
      </c>
      <c r="F88" s="551" t="s">
        <v>148</v>
      </c>
      <c r="G88" s="552"/>
      <c r="H88" s="47"/>
      <c r="J88" s="49"/>
      <c r="K88" s="49"/>
      <c r="M88" s="49"/>
    </row>
    <row r="89" spans="1:13" ht="30" customHeight="1">
      <c r="A89">
        <v>88</v>
      </c>
      <c r="B89" s="25"/>
      <c r="C89" s="20"/>
      <c r="D89" s="20"/>
      <c r="E89" s="20" t="s">
        <v>11</v>
      </c>
      <c r="F89" s="551" t="s">
        <v>149</v>
      </c>
      <c r="G89" s="552"/>
      <c r="H89" s="47"/>
      <c r="J89" s="49"/>
      <c r="K89" s="49"/>
      <c r="M89" s="49"/>
    </row>
    <row r="90" spans="1:13">
      <c r="A90">
        <v>89</v>
      </c>
      <c r="B90" s="25"/>
      <c r="C90" s="20"/>
      <c r="D90" s="20"/>
      <c r="E90" s="20" t="s">
        <v>13</v>
      </c>
      <c r="F90" s="551" t="s">
        <v>150</v>
      </c>
      <c r="G90" s="552"/>
      <c r="H90" s="47"/>
      <c r="J90" s="49"/>
      <c r="K90" s="49"/>
      <c r="M90" s="49"/>
    </row>
    <row r="91" spans="1:13">
      <c r="A91">
        <v>90</v>
      </c>
      <c r="B91" s="25"/>
      <c r="C91" s="20"/>
      <c r="D91" s="20"/>
      <c r="E91" s="20" t="s">
        <v>15</v>
      </c>
      <c r="F91" s="551" t="s">
        <v>107</v>
      </c>
      <c r="G91" s="552"/>
      <c r="H91" s="47"/>
      <c r="J91" s="49"/>
      <c r="K91" s="49"/>
      <c r="M91" s="49"/>
    </row>
    <row r="92" spans="1:13" ht="15.75">
      <c r="A92">
        <v>91</v>
      </c>
      <c r="B92" s="37"/>
      <c r="C92" s="37"/>
      <c r="D92" s="55">
        <v>8</v>
      </c>
      <c r="E92" s="534" t="s">
        <v>51</v>
      </c>
      <c r="F92" s="535"/>
      <c r="G92" s="536"/>
      <c r="H92" s="56"/>
      <c r="J92" s="30"/>
      <c r="K92" s="30"/>
      <c r="M92" s="30"/>
    </row>
    <row r="93" spans="1:13">
      <c r="A93">
        <v>92</v>
      </c>
      <c r="B93" s="25"/>
      <c r="C93" s="20"/>
      <c r="D93" s="20"/>
      <c r="E93" s="20" t="s">
        <v>9</v>
      </c>
      <c r="F93" s="551" t="s">
        <v>74</v>
      </c>
      <c r="G93" s="552"/>
      <c r="H93" s="47"/>
      <c r="J93" s="49"/>
      <c r="K93" s="49"/>
      <c r="M93" s="49"/>
    </row>
    <row r="94" spans="1:13">
      <c r="A94">
        <v>93</v>
      </c>
      <c r="B94" s="25"/>
      <c r="C94" s="20"/>
      <c r="D94" s="20"/>
      <c r="E94" s="20" t="s">
        <v>11</v>
      </c>
      <c r="F94" s="551" t="s">
        <v>151</v>
      </c>
      <c r="G94" s="552"/>
      <c r="H94" s="47"/>
      <c r="J94" s="49"/>
      <c r="K94" s="49"/>
      <c r="M94" s="49"/>
    </row>
    <row r="95" spans="1:13">
      <c r="A95">
        <v>94</v>
      </c>
      <c r="B95" s="58"/>
      <c r="C95" s="59"/>
      <c r="D95" s="58"/>
      <c r="E95" s="58"/>
      <c r="F95" s="60"/>
      <c r="G95" s="61"/>
      <c r="H95" s="62"/>
      <c r="J95" s="64"/>
      <c r="K95" s="64"/>
      <c r="M95" s="64"/>
    </row>
    <row r="96" spans="1:13">
      <c r="A96">
        <v>95</v>
      </c>
      <c r="B96" s="3" t="s">
        <v>76</v>
      </c>
      <c r="C96" s="537" t="s">
        <v>77</v>
      </c>
      <c r="D96" s="538"/>
      <c r="E96" s="538"/>
      <c r="F96" s="538"/>
      <c r="G96" s="539"/>
      <c r="H96" s="4">
        <v>40</v>
      </c>
      <c r="J96" s="4"/>
      <c r="K96" s="4"/>
      <c r="M96" s="4"/>
    </row>
    <row r="97" spans="1:13">
      <c r="A97">
        <v>96</v>
      </c>
      <c r="B97" s="26"/>
      <c r="C97" s="27"/>
      <c r="D97" s="65">
        <v>1</v>
      </c>
      <c r="E97" s="534" t="s">
        <v>78</v>
      </c>
      <c r="F97" s="535"/>
      <c r="G97" s="536"/>
      <c r="H97" s="30">
        <v>17</v>
      </c>
      <c r="J97" s="30"/>
      <c r="K97" s="30"/>
      <c r="M97" s="30"/>
    </row>
    <row r="98" spans="1:13">
      <c r="A98">
        <v>97</v>
      </c>
      <c r="B98" s="18"/>
      <c r="C98" s="19"/>
      <c r="D98" s="18"/>
      <c r="E98" s="19" t="s">
        <v>9</v>
      </c>
      <c r="F98" s="532" t="s">
        <v>79</v>
      </c>
      <c r="G98" s="533"/>
      <c r="H98" s="66">
        <v>3</v>
      </c>
      <c r="J98" s="66"/>
      <c r="K98" s="66"/>
      <c r="M98" s="66"/>
    </row>
    <row r="99" spans="1:13">
      <c r="A99">
        <v>98</v>
      </c>
      <c r="B99" s="18"/>
      <c r="C99" s="18"/>
      <c r="D99" s="18"/>
      <c r="E99" s="19" t="s">
        <v>11</v>
      </c>
      <c r="F99" s="532" t="s">
        <v>80</v>
      </c>
      <c r="G99" s="533"/>
      <c r="H99" s="66">
        <v>14</v>
      </c>
      <c r="J99" s="66"/>
      <c r="K99" s="66"/>
      <c r="M99" s="66"/>
    </row>
    <row r="100" spans="1:13">
      <c r="A100">
        <v>99</v>
      </c>
      <c r="B100" s="26"/>
      <c r="C100" s="26"/>
      <c r="D100" s="27">
        <v>2</v>
      </c>
      <c r="E100" s="534" t="s">
        <v>81</v>
      </c>
      <c r="F100" s="535"/>
      <c r="G100" s="536"/>
      <c r="H100" s="28">
        <v>10</v>
      </c>
      <c r="J100" s="30"/>
      <c r="K100" s="30"/>
      <c r="M100" s="30"/>
    </row>
    <row r="101" spans="1:13">
      <c r="A101">
        <v>100</v>
      </c>
      <c r="B101" s="18"/>
      <c r="C101" s="19"/>
      <c r="D101" s="19"/>
      <c r="E101" s="68" t="s">
        <v>59</v>
      </c>
      <c r="F101" s="532" t="s">
        <v>82</v>
      </c>
      <c r="G101" s="533"/>
      <c r="H101" s="66">
        <v>10</v>
      </c>
      <c r="J101" s="66"/>
      <c r="K101" s="66"/>
      <c r="M101" s="66"/>
    </row>
    <row r="102" spans="1:13">
      <c r="A102">
        <v>101</v>
      </c>
      <c r="B102" s="26"/>
      <c r="C102" s="26"/>
      <c r="D102" s="27">
        <v>3</v>
      </c>
      <c r="E102" s="534" t="s">
        <v>83</v>
      </c>
      <c r="F102" s="535"/>
      <c r="G102" s="536"/>
      <c r="H102" s="28">
        <v>7</v>
      </c>
      <c r="J102" s="30"/>
      <c r="K102" s="30"/>
      <c r="M102" s="30"/>
    </row>
    <row r="103" spans="1:13">
      <c r="A103">
        <v>102</v>
      </c>
      <c r="B103" s="18"/>
      <c r="C103" s="18"/>
      <c r="D103" s="18"/>
      <c r="E103" s="68" t="s">
        <v>59</v>
      </c>
      <c r="F103" s="532" t="s">
        <v>84</v>
      </c>
      <c r="G103" s="533"/>
      <c r="H103" s="66">
        <v>7</v>
      </c>
      <c r="J103" s="66"/>
      <c r="K103" s="66"/>
      <c r="M103" s="66"/>
    </row>
    <row r="104" spans="1:13">
      <c r="A104">
        <v>103</v>
      </c>
      <c r="B104" s="26"/>
      <c r="C104" s="26"/>
      <c r="D104" s="27">
        <v>4</v>
      </c>
      <c r="E104" s="534" t="s">
        <v>85</v>
      </c>
      <c r="F104" s="535"/>
      <c r="G104" s="536"/>
      <c r="H104" s="28">
        <v>6</v>
      </c>
      <c r="J104" s="30"/>
      <c r="K104" s="30"/>
      <c r="M104" s="30"/>
    </row>
    <row r="105" spans="1:13">
      <c r="A105">
        <v>104</v>
      </c>
      <c r="B105" s="18"/>
      <c r="C105" s="18"/>
      <c r="D105" s="18"/>
      <c r="E105" s="19" t="s">
        <v>9</v>
      </c>
      <c r="F105" s="532" t="s">
        <v>86</v>
      </c>
      <c r="G105" s="533"/>
      <c r="H105" s="69" t="s">
        <v>59</v>
      </c>
      <c r="J105" s="66"/>
      <c r="K105" s="66"/>
      <c r="M105" s="66"/>
    </row>
    <row r="106" spans="1:13">
      <c r="A106">
        <v>105</v>
      </c>
      <c r="B106" s="18"/>
      <c r="C106" s="18"/>
      <c r="D106" s="18"/>
      <c r="E106" s="19" t="s">
        <v>11</v>
      </c>
      <c r="F106" s="532" t="s">
        <v>87</v>
      </c>
      <c r="G106" s="533"/>
      <c r="H106" s="70">
        <v>6</v>
      </c>
      <c r="J106" s="72"/>
      <c r="K106" s="72"/>
      <c r="M106" s="72"/>
    </row>
    <row r="107" spans="1:13">
      <c r="A107">
        <v>106</v>
      </c>
      <c r="B107" s="18"/>
      <c r="C107" s="18"/>
      <c r="D107" s="18"/>
      <c r="E107" s="19" t="s">
        <v>13</v>
      </c>
      <c r="F107" s="532" t="s">
        <v>112</v>
      </c>
      <c r="G107" s="533"/>
      <c r="H107" s="70">
        <v>6</v>
      </c>
      <c r="J107" s="72"/>
      <c r="K107" s="72"/>
      <c r="M107" s="72"/>
    </row>
  </sheetData>
  <autoFilter ref="A2:P107"/>
  <customSheetViews>
    <customSheetView guid="{E05F132A-412E-4237-9871-419D88A58643}" scale="90" showPageBreaks="1" fitToPage="1" printArea="1" showAutoFilter="1" hiddenColumns="1" state="hidden" topLeftCell="B1">
      <pane ySplit="2" topLeftCell="A3" activePane="bottomLeft" state="frozen"/>
      <selection pane="bottomLeft" activeCell="O7" sqref="O7"/>
      <pageMargins left="0.70866141732283472" right="0.70866141732283472" top="0.74803149606299213" bottom="0.74803149606299213" header="0.31496062992125984" footer="0.31496062992125984"/>
      <pageSetup paperSize="9" fitToHeight="0" orientation="portrait" r:id="rId1"/>
      <autoFilter ref="A2:P107"/>
    </customSheetView>
  </customSheetViews>
  <mergeCells count="101">
    <mergeCell ref="F14:G14"/>
    <mergeCell ref="B1:G1"/>
    <mergeCell ref="C3:G3"/>
    <mergeCell ref="E5:G5"/>
    <mergeCell ref="F6:G6"/>
    <mergeCell ref="F7:G7"/>
    <mergeCell ref="F8:G8"/>
    <mergeCell ref="F9:G9"/>
    <mergeCell ref="E10:G10"/>
    <mergeCell ref="F11:G11"/>
    <mergeCell ref="F12:G12"/>
    <mergeCell ref="E13:G13"/>
    <mergeCell ref="F27:G27"/>
    <mergeCell ref="F15:G15"/>
    <mergeCell ref="E17:G17"/>
    <mergeCell ref="F18:G18"/>
    <mergeCell ref="F19:G19"/>
    <mergeCell ref="F20:G20"/>
    <mergeCell ref="E21:G21"/>
    <mergeCell ref="F22:G22"/>
    <mergeCell ref="F23:G23"/>
    <mergeCell ref="F24:G24"/>
    <mergeCell ref="F25:G25"/>
    <mergeCell ref="F26:G26"/>
    <mergeCell ref="E41:G41"/>
    <mergeCell ref="F42:G42"/>
    <mergeCell ref="F43:G43"/>
    <mergeCell ref="F44:G44"/>
    <mergeCell ref="F45:G45"/>
    <mergeCell ref="F46:G46"/>
    <mergeCell ref="F40:G40"/>
    <mergeCell ref="F28:G28"/>
    <mergeCell ref="F29:G29"/>
    <mergeCell ref="F31:G31"/>
    <mergeCell ref="F32:G32"/>
    <mergeCell ref="E33:G33"/>
    <mergeCell ref="F34:G34"/>
    <mergeCell ref="F35:G35"/>
    <mergeCell ref="F36:G36"/>
    <mergeCell ref="F37:G37"/>
    <mergeCell ref="F38:G38"/>
    <mergeCell ref="F39:G39"/>
    <mergeCell ref="F53:G53"/>
    <mergeCell ref="F54:G54"/>
    <mergeCell ref="F55:G55"/>
    <mergeCell ref="F48:G48"/>
    <mergeCell ref="F49:G49"/>
    <mergeCell ref="F50:G50"/>
    <mergeCell ref="F51:G51"/>
    <mergeCell ref="F52:G52"/>
    <mergeCell ref="F90:G90"/>
    <mergeCell ref="F80:G80"/>
    <mergeCell ref="F56:G56"/>
    <mergeCell ref="F57:G57"/>
    <mergeCell ref="D58:G58"/>
    <mergeCell ref="E59:G59"/>
    <mergeCell ref="E63:G63"/>
    <mergeCell ref="E66:G66"/>
    <mergeCell ref="E70:G70"/>
    <mergeCell ref="E74:G74"/>
    <mergeCell ref="E82:G82"/>
    <mergeCell ref="F89:G89"/>
    <mergeCell ref="F99:G99"/>
    <mergeCell ref="F61:G61"/>
    <mergeCell ref="F62:G62"/>
    <mergeCell ref="F65:G65"/>
    <mergeCell ref="F68:G68"/>
    <mergeCell ref="F69:G69"/>
    <mergeCell ref="F72:G72"/>
    <mergeCell ref="F73:G73"/>
    <mergeCell ref="F76:G76"/>
    <mergeCell ref="F77:G77"/>
    <mergeCell ref="F86:G86"/>
    <mergeCell ref="F79:G79"/>
    <mergeCell ref="F85:G85"/>
    <mergeCell ref="F93:G93"/>
    <mergeCell ref="F91:G91"/>
    <mergeCell ref="E100:G100"/>
    <mergeCell ref="F84:G84"/>
    <mergeCell ref="F78:G78"/>
    <mergeCell ref="F81:G81"/>
    <mergeCell ref="F107:G107"/>
    <mergeCell ref="F60:G60"/>
    <mergeCell ref="F64:G64"/>
    <mergeCell ref="F67:G67"/>
    <mergeCell ref="F71:G71"/>
    <mergeCell ref="F75:G75"/>
    <mergeCell ref="F83:G83"/>
    <mergeCell ref="F101:G101"/>
    <mergeCell ref="E102:G102"/>
    <mergeCell ref="F103:G103"/>
    <mergeCell ref="E104:G104"/>
    <mergeCell ref="F105:G105"/>
    <mergeCell ref="F106:G106"/>
    <mergeCell ref="E92:G92"/>
    <mergeCell ref="C96:G96"/>
    <mergeCell ref="E97:G97"/>
    <mergeCell ref="F98:G98"/>
    <mergeCell ref="F94:G94"/>
    <mergeCell ref="E87:G87"/>
    <mergeCell ref="F88:G88"/>
  </mergeCells>
  <pageMargins left="0.70866141732283472" right="0.70866141732283472" top="0.74803149606299213" bottom="0.74803149606299213" header="0.31496062992125984" footer="0.31496062992125984"/>
  <pageSetup paperSize="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N51"/>
  <sheetViews>
    <sheetView topLeftCell="B1" zoomScale="85" workbookViewId="0">
      <pane ySplit="3" topLeftCell="A4" activePane="bottomLeft" state="frozen"/>
      <selection activeCell="B1" sqref="B1"/>
      <selection pane="bottomLeft" activeCell="K6" sqref="K6"/>
    </sheetView>
  </sheetViews>
  <sheetFormatPr defaultColWidth="8.85546875" defaultRowHeight="15"/>
  <cols>
    <col min="1" max="1" width="0" style="313" hidden="1" customWidth="1"/>
    <col min="2" max="3" width="3.42578125" style="313" customWidth="1"/>
    <col min="4" max="4" width="4.42578125" style="313" customWidth="1"/>
    <col min="5" max="5" width="3.42578125" style="376" customWidth="1"/>
    <col min="6" max="6" width="2.85546875" style="377" customWidth="1"/>
    <col min="7" max="7" width="39" style="313" customWidth="1"/>
    <col min="8" max="8" width="7" style="378" bestFit="1" customWidth="1"/>
    <col min="9" max="9" width="2.42578125" style="379" customWidth="1"/>
    <col min="10" max="11" width="11.85546875" style="380" customWidth="1"/>
    <col min="12" max="12" width="2.42578125" style="313" customWidth="1"/>
    <col min="13" max="14" width="48" style="381" customWidth="1"/>
    <col min="15" max="16384" width="8.85546875" style="313"/>
  </cols>
  <sheetData>
    <row r="1" spans="1:14" ht="15.95" customHeight="1">
      <c r="A1" s="313">
        <v>1</v>
      </c>
      <c r="B1" s="574" t="s">
        <v>0</v>
      </c>
      <c r="C1" s="575"/>
      <c r="D1" s="575"/>
      <c r="E1" s="575"/>
      <c r="F1" s="575"/>
      <c r="G1" s="576"/>
      <c r="H1" s="563" t="s">
        <v>158</v>
      </c>
      <c r="I1" s="314"/>
      <c r="J1" s="564" t="s">
        <v>575</v>
      </c>
      <c r="K1" s="565"/>
      <c r="M1" s="564" t="s">
        <v>608</v>
      </c>
      <c r="N1" s="565"/>
    </row>
    <row r="2" spans="1:14">
      <c r="A2" s="313">
        <v>2</v>
      </c>
      <c r="B2" s="577"/>
      <c r="C2" s="578"/>
      <c r="D2" s="578"/>
      <c r="E2" s="578"/>
      <c r="F2" s="578"/>
      <c r="G2" s="579"/>
      <c r="H2" s="563"/>
      <c r="I2" s="314"/>
      <c r="J2" s="315">
        <v>2020</v>
      </c>
      <c r="K2" s="315">
        <v>2021</v>
      </c>
      <c r="M2" s="316" t="s">
        <v>622</v>
      </c>
      <c r="N2" s="317" t="s">
        <v>607</v>
      </c>
    </row>
    <row r="3" spans="1:14" s="318" customFormat="1">
      <c r="B3" s="319"/>
      <c r="C3" s="319"/>
      <c r="D3" s="319"/>
      <c r="E3" s="319"/>
      <c r="F3" s="319"/>
      <c r="G3" s="319"/>
      <c r="H3" s="314"/>
      <c r="I3" s="314"/>
      <c r="J3" s="320"/>
      <c r="K3" s="320"/>
      <c r="M3" s="321"/>
      <c r="N3" s="322"/>
    </row>
    <row r="4" spans="1:14">
      <c r="A4" s="313">
        <v>3</v>
      </c>
      <c r="B4" s="323" t="s">
        <v>4</v>
      </c>
      <c r="C4" s="566" t="s">
        <v>162</v>
      </c>
      <c r="D4" s="567"/>
      <c r="E4" s="567"/>
      <c r="F4" s="567"/>
      <c r="G4" s="567"/>
      <c r="H4" s="324"/>
      <c r="I4" s="325"/>
      <c r="J4" s="324"/>
      <c r="K4" s="324"/>
      <c r="M4" s="326"/>
      <c r="N4" s="326"/>
    </row>
    <row r="5" spans="1:14">
      <c r="A5" s="313">
        <v>4</v>
      </c>
      <c r="B5" s="327"/>
      <c r="C5" s="327" t="s">
        <v>6</v>
      </c>
      <c r="D5" s="571" t="s">
        <v>7</v>
      </c>
      <c r="E5" s="572"/>
      <c r="F5" s="572"/>
      <c r="G5" s="573"/>
      <c r="H5" s="328">
        <v>20</v>
      </c>
      <c r="I5" s="325"/>
      <c r="J5" s="329">
        <f>SUM(J6:J13)</f>
        <v>0</v>
      </c>
      <c r="K5" s="329" t="e">
        <f>'LKE Gab'!M5</f>
        <v>#REF!</v>
      </c>
      <c r="M5" s="330"/>
      <c r="N5" s="330"/>
    </row>
    <row r="6" spans="1:14" s="331" customFormat="1">
      <c r="A6" s="331">
        <v>5</v>
      </c>
      <c r="B6" s="332"/>
      <c r="C6" s="333"/>
      <c r="D6" s="334">
        <v>1</v>
      </c>
      <c r="E6" s="568" t="s">
        <v>8</v>
      </c>
      <c r="F6" s="569"/>
      <c r="G6" s="570"/>
      <c r="H6" s="335">
        <v>2</v>
      </c>
      <c r="I6" s="336"/>
      <c r="J6" s="297"/>
      <c r="K6" s="337" t="e">
        <f>'LKE Gab'!M6</f>
        <v>#REF!</v>
      </c>
      <c r="M6" s="299"/>
      <c r="N6" s="299"/>
    </row>
    <row r="7" spans="1:14" s="331" customFormat="1">
      <c r="A7" s="331">
        <v>10</v>
      </c>
      <c r="B7" s="332"/>
      <c r="C7" s="332"/>
      <c r="D7" s="334">
        <v>2</v>
      </c>
      <c r="E7" s="568" t="s">
        <v>17</v>
      </c>
      <c r="F7" s="569"/>
      <c r="G7" s="570"/>
      <c r="H7" s="335">
        <v>2</v>
      </c>
      <c r="I7" s="336"/>
      <c r="J7" s="297"/>
      <c r="K7" s="337" t="e">
        <f>'LKE Gab'!M11</f>
        <v>#REF!</v>
      </c>
      <c r="M7" s="299"/>
      <c r="N7" s="299"/>
    </row>
    <row r="8" spans="1:14" s="331" customFormat="1">
      <c r="A8" s="331">
        <v>13</v>
      </c>
      <c r="B8" s="332"/>
      <c r="C8" s="332"/>
      <c r="D8" s="333">
        <v>3</v>
      </c>
      <c r="E8" s="568" t="s">
        <v>20</v>
      </c>
      <c r="F8" s="569"/>
      <c r="G8" s="570"/>
      <c r="H8" s="335">
        <v>3</v>
      </c>
      <c r="I8" s="336"/>
      <c r="J8" s="297"/>
      <c r="K8" s="337" t="e">
        <f>'LKE Gab'!M14</f>
        <v>#REF!</v>
      </c>
      <c r="M8" s="299"/>
      <c r="N8" s="299"/>
    </row>
    <row r="9" spans="1:14" s="331" customFormat="1">
      <c r="A9" s="331">
        <v>17</v>
      </c>
      <c r="B9" s="332"/>
      <c r="C9" s="332"/>
      <c r="D9" s="333">
        <v>4</v>
      </c>
      <c r="E9" s="568" t="s">
        <v>23</v>
      </c>
      <c r="F9" s="569"/>
      <c r="G9" s="570"/>
      <c r="H9" s="335">
        <v>2.5</v>
      </c>
      <c r="I9" s="336"/>
      <c r="J9" s="297"/>
      <c r="K9" s="337" t="e">
        <f>'LKE Gab'!M18</f>
        <v>#REF!</v>
      </c>
      <c r="M9" s="299"/>
      <c r="N9" s="299"/>
    </row>
    <row r="10" spans="1:14" s="331" customFormat="1">
      <c r="A10" s="331">
        <v>21</v>
      </c>
      <c r="B10" s="332"/>
      <c r="C10" s="332"/>
      <c r="D10" s="333">
        <v>5</v>
      </c>
      <c r="E10" s="568" t="s">
        <v>27</v>
      </c>
      <c r="F10" s="569"/>
      <c r="G10" s="570"/>
      <c r="H10" s="335">
        <v>3.0000000000000004</v>
      </c>
      <c r="I10" s="336"/>
      <c r="J10" s="297"/>
      <c r="K10" s="337" t="e">
        <f>'LKE Gab'!M22</f>
        <v>#REF!</v>
      </c>
      <c r="M10" s="299"/>
      <c r="N10" s="299"/>
    </row>
    <row r="11" spans="1:14" s="331" customFormat="1">
      <c r="A11" s="331">
        <v>30</v>
      </c>
      <c r="B11" s="332"/>
      <c r="C11" s="332"/>
      <c r="D11" s="333">
        <v>6</v>
      </c>
      <c r="E11" s="338" t="s">
        <v>40</v>
      </c>
      <c r="F11" s="332"/>
      <c r="G11" s="339"/>
      <c r="H11" s="335">
        <v>2.5</v>
      </c>
      <c r="I11" s="336"/>
      <c r="J11" s="297"/>
      <c r="K11" s="337" t="e">
        <f>'LKE Gab'!M31</f>
        <v>#REF!</v>
      </c>
      <c r="M11" s="299"/>
      <c r="N11" s="299"/>
    </row>
    <row r="12" spans="1:14" s="331" customFormat="1">
      <c r="A12" s="331">
        <v>33</v>
      </c>
      <c r="B12" s="332"/>
      <c r="C12" s="332"/>
      <c r="D12" s="333">
        <v>7</v>
      </c>
      <c r="E12" s="568" t="s">
        <v>43</v>
      </c>
      <c r="F12" s="569"/>
      <c r="G12" s="570"/>
      <c r="H12" s="335">
        <v>2.5</v>
      </c>
      <c r="I12" s="336"/>
      <c r="J12" s="297"/>
      <c r="K12" s="337" t="e">
        <f>'LKE Gab'!M34</f>
        <v>#REF!</v>
      </c>
      <c r="M12" s="299"/>
      <c r="N12" s="299"/>
    </row>
    <row r="13" spans="1:14" s="331" customFormat="1">
      <c r="A13" s="331">
        <v>41</v>
      </c>
      <c r="B13" s="332"/>
      <c r="C13" s="332"/>
      <c r="D13" s="333">
        <v>8</v>
      </c>
      <c r="E13" s="568" t="s">
        <v>51</v>
      </c>
      <c r="F13" s="569"/>
      <c r="G13" s="570"/>
      <c r="H13" s="335">
        <v>2.4999999999999996</v>
      </c>
      <c r="I13" s="336"/>
      <c r="J13" s="297"/>
      <c r="K13" s="337" t="e">
        <f>'LKE Gab'!M42</f>
        <v>#REF!</v>
      </c>
      <c r="M13" s="299"/>
      <c r="N13" s="299"/>
    </row>
    <row r="14" spans="1:14">
      <c r="A14" s="313">
        <v>47</v>
      </c>
      <c r="B14" s="327"/>
      <c r="C14" s="327" t="s">
        <v>57</v>
      </c>
      <c r="D14" s="571" t="s">
        <v>58</v>
      </c>
      <c r="E14" s="572"/>
      <c r="F14" s="572"/>
      <c r="G14" s="573"/>
      <c r="H14" s="328">
        <v>10</v>
      </c>
      <c r="I14" s="325"/>
      <c r="J14" s="329">
        <f>SUM(J15:J24)</f>
        <v>0</v>
      </c>
      <c r="K14" s="329">
        <f>'LKE Gab'!M48</f>
        <v>2.3946000000000001</v>
      </c>
      <c r="M14" s="330"/>
      <c r="N14" s="330"/>
    </row>
    <row r="15" spans="1:14" s="331" customFormat="1">
      <c r="A15" s="313">
        <v>48</v>
      </c>
      <c r="B15" s="332"/>
      <c r="C15" s="332"/>
      <c r="D15" s="332"/>
      <c r="E15" s="333" t="s">
        <v>9</v>
      </c>
      <c r="F15" s="580" t="s">
        <v>63</v>
      </c>
      <c r="G15" s="580"/>
      <c r="H15" s="335">
        <v>1</v>
      </c>
      <c r="I15" s="336"/>
      <c r="J15" s="298"/>
      <c r="K15" s="340">
        <f>'LKE Gab'!M49</f>
        <v>0.47</v>
      </c>
      <c r="M15" s="299"/>
      <c r="N15" s="299"/>
    </row>
    <row r="16" spans="1:14" s="331" customFormat="1">
      <c r="A16" s="313">
        <v>49</v>
      </c>
      <c r="B16" s="332"/>
      <c r="C16" s="332"/>
      <c r="D16" s="332"/>
      <c r="E16" s="333" t="s">
        <v>11</v>
      </c>
      <c r="F16" s="580" t="s">
        <v>64</v>
      </c>
      <c r="G16" s="580"/>
      <c r="H16" s="335">
        <v>1</v>
      </c>
      <c r="I16" s="336"/>
      <c r="J16" s="298"/>
      <c r="K16" s="340">
        <f>'LKE Gab'!M50</f>
        <v>0.11109999999999999</v>
      </c>
      <c r="M16" s="299"/>
      <c r="N16" s="299"/>
    </row>
    <row r="17" spans="1:14" s="331" customFormat="1">
      <c r="A17" s="313">
        <v>50</v>
      </c>
      <c r="B17" s="332"/>
      <c r="C17" s="332"/>
      <c r="D17" s="332"/>
      <c r="E17" s="333" t="s">
        <v>13</v>
      </c>
      <c r="F17" s="580" t="s">
        <v>65</v>
      </c>
      <c r="G17" s="580"/>
      <c r="H17" s="335">
        <v>1</v>
      </c>
      <c r="I17" s="336"/>
      <c r="J17" s="298"/>
      <c r="K17" s="340">
        <f>'LKE Gab'!M51</f>
        <v>0</v>
      </c>
      <c r="M17" s="299"/>
      <c r="N17" s="299"/>
    </row>
    <row r="18" spans="1:14" s="331" customFormat="1">
      <c r="A18" s="313">
        <v>51</v>
      </c>
      <c r="B18" s="332"/>
      <c r="C18" s="332"/>
      <c r="D18" s="332"/>
      <c r="E18" s="333" t="s">
        <v>15</v>
      </c>
      <c r="F18" s="580" t="s">
        <v>66</v>
      </c>
      <c r="G18" s="580"/>
      <c r="H18" s="335">
        <v>1</v>
      </c>
      <c r="I18" s="336"/>
      <c r="J18" s="298"/>
      <c r="K18" s="340">
        <f>'LKE Gab'!M52</f>
        <v>0</v>
      </c>
      <c r="M18" s="299"/>
      <c r="N18" s="299"/>
    </row>
    <row r="19" spans="1:14" s="331" customFormat="1">
      <c r="A19" s="313">
        <v>52</v>
      </c>
      <c r="B19" s="332"/>
      <c r="C19" s="332"/>
      <c r="D19" s="332"/>
      <c r="E19" s="333" t="s">
        <v>32</v>
      </c>
      <c r="F19" s="580" t="s">
        <v>67</v>
      </c>
      <c r="G19" s="580"/>
      <c r="H19" s="335">
        <v>1</v>
      </c>
      <c r="I19" s="336"/>
      <c r="J19" s="298"/>
      <c r="K19" s="340">
        <f>'LKE Gab'!M53</f>
        <v>0</v>
      </c>
      <c r="M19" s="299"/>
      <c r="N19" s="299"/>
    </row>
    <row r="20" spans="1:14" s="331" customFormat="1">
      <c r="A20" s="313">
        <v>53</v>
      </c>
      <c r="B20" s="332"/>
      <c r="C20" s="332"/>
      <c r="D20" s="332"/>
      <c r="E20" s="333" t="s">
        <v>34</v>
      </c>
      <c r="F20" s="580" t="s">
        <v>68</v>
      </c>
      <c r="G20" s="580"/>
      <c r="H20" s="335">
        <v>1</v>
      </c>
      <c r="I20" s="336"/>
      <c r="J20" s="298"/>
      <c r="K20" s="340">
        <f>'LKE Gab'!M54</f>
        <v>0</v>
      </c>
      <c r="M20" s="299"/>
      <c r="N20" s="299"/>
    </row>
    <row r="21" spans="1:14" s="331" customFormat="1" ht="30">
      <c r="A21" s="313">
        <v>54</v>
      </c>
      <c r="B21" s="332"/>
      <c r="C21" s="332"/>
      <c r="D21" s="332"/>
      <c r="E21" s="333" t="s">
        <v>36</v>
      </c>
      <c r="F21" s="580" t="s">
        <v>70</v>
      </c>
      <c r="G21" s="580"/>
      <c r="H21" s="335">
        <v>1</v>
      </c>
      <c r="I21" s="336"/>
      <c r="J21" s="298"/>
      <c r="K21" s="340">
        <f>'LKE Gab'!M55</f>
        <v>0</v>
      </c>
      <c r="M21" s="299"/>
      <c r="N21" s="299"/>
    </row>
    <row r="22" spans="1:14" s="331" customFormat="1" ht="17.100000000000001" customHeight="1">
      <c r="A22" s="313">
        <v>55</v>
      </c>
      <c r="B22" s="332"/>
      <c r="C22" s="332"/>
      <c r="D22" s="332"/>
      <c r="E22" s="333" t="s">
        <v>38</v>
      </c>
      <c r="F22" s="580" t="s">
        <v>109</v>
      </c>
      <c r="G22" s="580"/>
      <c r="H22" s="335">
        <v>1</v>
      </c>
      <c r="I22" s="336"/>
      <c r="J22" s="298"/>
      <c r="K22" s="340">
        <f>'LKE Gab'!M56</f>
        <v>0.55090000000000006</v>
      </c>
      <c r="M22" s="299"/>
      <c r="N22" s="299"/>
    </row>
    <row r="23" spans="1:14" s="331" customFormat="1">
      <c r="A23" s="313">
        <v>56</v>
      </c>
      <c r="B23" s="332"/>
      <c r="C23" s="332"/>
      <c r="D23" s="332"/>
      <c r="E23" s="333" t="s">
        <v>108</v>
      </c>
      <c r="F23" s="580" t="s">
        <v>110</v>
      </c>
      <c r="G23" s="580"/>
      <c r="H23" s="335">
        <v>1</v>
      </c>
      <c r="I23" s="336"/>
      <c r="J23" s="298"/>
      <c r="K23" s="340">
        <f>'LKE Gab'!M57</f>
        <v>0.4</v>
      </c>
      <c r="M23" s="299"/>
      <c r="N23" s="299"/>
    </row>
    <row r="24" spans="1:14" s="331" customFormat="1">
      <c r="A24" s="313">
        <v>57</v>
      </c>
      <c r="B24" s="332"/>
      <c r="C24" s="332"/>
      <c r="D24" s="332"/>
      <c r="E24" s="333" t="s">
        <v>111</v>
      </c>
      <c r="F24" s="580" t="s">
        <v>73</v>
      </c>
      <c r="G24" s="580"/>
      <c r="H24" s="335">
        <v>1</v>
      </c>
      <c r="I24" s="336"/>
      <c r="J24" s="298"/>
      <c r="K24" s="340">
        <f>'LKE Gab'!M58</f>
        <v>0.86260000000000003</v>
      </c>
      <c r="M24" s="299"/>
      <c r="N24" s="299"/>
    </row>
    <row r="25" spans="1:14">
      <c r="A25" s="313">
        <v>58</v>
      </c>
      <c r="B25" s="327"/>
      <c r="C25" s="327" t="s">
        <v>534</v>
      </c>
      <c r="D25" s="581" t="s">
        <v>75</v>
      </c>
      <c r="E25" s="581"/>
      <c r="F25" s="581"/>
      <c r="G25" s="581"/>
      <c r="H25" s="328">
        <v>30</v>
      </c>
      <c r="I25" s="325"/>
      <c r="J25" s="329">
        <f>SUM(J26:J33)</f>
        <v>0</v>
      </c>
      <c r="K25" s="329" t="e">
        <f>'LKE Gab'!M59</f>
        <v>#REF!</v>
      </c>
      <c r="M25" s="330"/>
      <c r="N25" s="330"/>
    </row>
    <row r="26" spans="1:14" s="331" customFormat="1">
      <c r="A26" s="331">
        <v>59</v>
      </c>
      <c r="B26" s="332"/>
      <c r="C26" s="332"/>
      <c r="D26" s="333">
        <v>1</v>
      </c>
      <c r="E26" s="568" t="s">
        <v>8</v>
      </c>
      <c r="F26" s="569"/>
      <c r="G26" s="570"/>
      <c r="H26" s="335">
        <v>3</v>
      </c>
      <c r="I26" s="336"/>
      <c r="J26" s="297"/>
      <c r="K26" s="337" t="e">
        <f>'LKE Gab'!M60</f>
        <v>#REF!</v>
      </c>
      <c r="M26" s="299"/>
      <c r="N26" s="299"/>
    </row>
    <row r="27" spans="1:14" s="331" customFormat="1">
      <c r="A27" s="331">
        <v>63</v>
      </c>
      <c r="B27" s="332"/>
      <c r="C27" s="332"/>
      <c r="D27" s="333">
        <v>2</v>
      </c>
      <c r="E27" s="568" t="s">
        <v>17</v>
      </c>
      <c r="F27" s="569"/>
      <c r="G27" s="570"/>
      <c r="H27" s="335">
        <v>3</v>
      </c>
      <c r="I27" s="336"/>
      <c r="J27" s="297"/>
      <c r="K27" s="337" t="e">
        <f>'LKE Gab'!M64</f>
        <v>#REF!</v>
      </c>
      <c r="M27" s="299"/>
      <c r="N27" s="299"/>
    </row>
    <row r="28" spans="1:14" s="331" customFormat="1">
      <c r="A28" s="331">
        <v>66</v>
      </c>
      <c r="B28" s="332"/>
      <c r="C28" s="332"/>
      <c r="D28" s="333">
        <v>3</v>
      </c>
      <c r="E28" s="568" t="s">
        <v>20</v>
      </c>
      <c r="F28" s="569"/>
      <c r="G28" s="570"/>
      <c r="H28" s="335">
        <v>4.5</v>
      </c>
      <c r="I28" s="336"/>
      <c r="J28" s="297"/>
      <c r="K28" s="337" t="e">
        <f>'LKE Gab'!M72</f>
        <v>#REF!</v>
      </c>
      <c r="M28" s="299"/>
      <c r="N28" s="299"/>
    </row>
    <row r="29" spans="1:14" s="331" customFormat="1">
      <c r="A29" s="331">
        <v>70</v>
      </c>
      <c r="B29" s="332"/>
      <c r="C29" s="332"/>
      <c r="D29" s="333">
        <v>4</v>
      </c>
      <c r="E29" s="338" t="s">
        <v>23</v>
      </c>
      <c r="F29" s="332"/>
      <c r="G29" s="332"/>
      <c r="H29" s="335">
        <v>3.75</v>
      </c>
      <c r="I29" s="336"/>
      <c r="J29" s="297"/>
      <c r="K29" s="337" t="e">
        <f>'LKE Gab'!M76</f>
        <v>#REF!</v>
      </c>
      <c r="M29" s="299"/>
      <c r="N29" s="299"/>
    </row>
    <row r="30" spans="1:14" s="331" customFormat="1">
      <c r="A30" s="331">
        <v>74</v>
      </c>
      <c r="B30" s="332"/>
      <c r="C30" s="332"/>
      <c r="D30" s="333">
        <v>5</v>
      </c>
      <c r="E30" s="338" t="s">
        <v>27</v>
      </c>
      <c r="F30" s="332"/>
      <c r="G30" s="341"/>
      <c r="H30" s="335">
        <v>4.5</v>
      </c>
      <c r="I30" s="336"/>
      <c r="J30" s="297"/>
      <c r="K30" s="337" t="e">
        <f>'LKE Gab'!M80</f>
        <v>#REF!</v>
      </c>
      <c r="M30" s="299"/>
      <c r="N30" s="299"/>
    </row>
    <row r="31" spans="1:14" s="331" customFormat="1">
      <c r="A31" s="331">
        <v>82</v>
      </c>
      <c r="B31" s="332"/>
      <c r="C31" s="332"/>
      <c r="D31" s="333">
        <v>6</v>
      </c>
      <c r="E31" s="338" t="s">
        <v>40</v>
      </c>
      <c r="F31" s="332"/>
      <c r="G31" s="332"/>
      <c r="H31" s="335">
        <v>3.75</v>
      </c>
      <c r="I31" s="336"/>
      <c r="J31" s="297"/>
      <c r="K31" s="337" t="e">
        <f>'LKE Gab'!M88</f>
        <v>#REF!</v>
      </c>
      <c r="M31" s="299"/>
      <c r="N31" s="299"/>
    </row>
    <row r="32" spans="1:14" s="331" customFormat="1">
      <c r="A32" s="331">
        <v>87</v>
      </c>
      <c r="B32" s="332"/>
      <c r="C32" s="332"/>
      <c r="D32" s="333">
        <v>7</v>
      </c>
      <c r="E32" s="568" t="s">
        <v>43</v>
      </c>
      <c r="F32" s="569"/>
      <c r="G32" s="570"/>
      <c r="H32" s="335">
        <v>3.75</v>
      </c>
      <c r="I32" s="336"/>
      <c r="J32" s="297"/>
      <c r="K32" s="337" t="e">
        <f>'LKE Gab'!M93</f>
        <v>#REF!</v>
      </c>
      <c r="M32" s="299"/>
      <c r="N32" s="299"/>
    </row>
    <row r="33" spans="1:14" s="331" customFormat="1">
      <c r="A33" s="331">
        <v>92</v>
      </c>
      <c r="B33" s="332"/>
      <c r="C33" s="332"/>
      <c r="D33" s="333">
        <v>8</v>
      </c>
      <c r="E33" s="568" t="s">
        <v>51</v>
      </c>
      <c r="F33" s="569"/>
      <c r="G33" s="570"/>
      <c r="H33" s="335">
        <v>3.75</v>
      </c>
      <c r="I33" s="336"/>
      <c r="J33" s="297"/>
      <c r="K33" s="337" t="e">
        <f>'LKE Gab'!M100</f>
        <v>#REF!</v>
      </c>
      <c r="M33" s="299"/>
      <c r="N33" s="299"/>
    </row>
    <row r="34" spans="1:14">
      <c r="A34" s="313">
        <v>95</v>
      </c>
      <c r="B34" s="582" t="s">
        <v>576</v>
      </c>
      <c r="C34" s="582"/>
      <c r="D34" s="582"/>
      <c r="E34" s="582"/>
      <c r="F34" s="582"/>
      <c r="G34" s="582"/>
      <c r="H34" s="342">
        <v>60</v>
      </c>
      <c r="I34" s="314"/>
      <c r="J34" s="342">
        <f>SUM(J5,J14,J25)</f>
        <v>0</v>
      </c>
      <c r="K34" s="342" t="e">
        <f>'LKE Gab'!M103</f>
        <v>#REF!</v>
      </c>
      <c r="M34" s="343"/>
      <c r="N34" s="343"/>
    </row>
    <row r="35" spans="1:14">
      <c r="B35" s="344"/>
      <c r="C35" s="344"/>
      <c r="D35" s="345"/>
      <c r="E35" s="345"/>
      <c r="F35" s="344"/>
      <c r="G35" s="344"/>
      <c r="H35" s="346"/>
      <c r="I35" s="325"/>
      <c r="J35" s="347"/>
      <c r="K35" s="347"/>
      <c r="M35" s="348"/>
      <c r="N35" s="349"/>
    </row>
    <row r="36" spans="1:14">
      <c r="B36" s="344"/>
      <c r="C36" s="344"/>
      <c r="D36" s="345"/>
      <c r="E36" s="345"/>
      <c r="F36" s="344"/>
      <c r="G36" s="344"/>
      <c r="H36" s="346"/>
      <c r="I36" s="325"/>
      <c r="J36" s="350"/>
      <c r="K36" s="350"/>
      <c r="M36" s="348"/>
      <c r="N36" s="348"/>
    </row>
    <row r="37" spans="1:14">
      <c r="A37" s="313">
        <v>98</v>
      </c>
      <c r="B37" s="351" t="s">
        <v>76</v>
      </c>
      <c r="C37" s="583" t="s">
        <v>77</v>
      </c>
      <c r="D37" s="584"/>
      <c r="E37" s="584"/>
      <c r="F37" s="584"/>
      <c r="G37" s="585"/>
      <c r="H37" s="352"/>
      <c r="I37" s="325"/>
      <c r="J37" s="353"/>
      <c r="K37" s="353"/>
      <c r="M37" s="354"/>
      <c r="N37" s="354"/>
    </row>
    <row r="38" spans="1:14">
      <c r="A38" s="313">
        <v>99</v>
      </c>
      <c r="B38" s="355"/>
      <c r="C38" s="356"/>
      <c r="D38" s="357">
        <v>1</v>
      </c>
      <c r="E38" s="586" t="s">
        <v>78</v>
      </c>
      <c r="F38" s="587"/>
      <c r="G38" s="588"/>
      <c r="H38" s="358">
        <v>10</v>
      </c>
      <c r="I38" s="325"/>
      <c r="J38" s="359">
        <f>SUM(J39:J40)</f>
        <v>0</v>
      </c>
      <c r="K38" s="359">
        <f>'LKE Gab'!M107</f>
        <v>6.9668999999999999</v>
      </c>
      <c r="M38" s="360"/>
      <c r="N38" s="360"/>
    </row>
    <row r="39" spans="1:14" s="331" customFormat="1">
      <c r="A39" s="331">
        <v>100</v>
      </c>
      <c r="B39" s="332"/>
      <c r="C39" s="332"/>
      <c r="D39" s="332"/>
      <c r="E39" s="333" t="s">
        <v>9</v>
      </c>
      <c r="F39" s="361" t="s">
        <v>79</v>
      </c>
      <c r="G39" s="332"/>
      <c r="H39" s="335">
        <v>3</v>
      </c>
      <c r="I39" s="336"/>
      <c r="J39" s="298"/>
      <c r="K39" s="340">
        <f>'LKE Gab'!M108</f>
        <v>3</v>
      </c>
      <c r="M39" s="299"/>
      <c r="N39" s="299"/>
    </row>
    <row r="40" spans="1:14" s="331" customFormat="1">
      <c r="A40" s="331">
        <v>101</v>
      </c>
      <c r="B40" s="332"/>
      <c r="C40" s="332"/>
      <c r="D40" s="332"/>
      <c r="E40" s="333" t="s">
        <v>11</v>
      </c>
      <c r="F40" s="361" t="s">
        <v>80</v>
      </c>
      <c r="G40" s="332"/>
      <c r="H40" s="335">
        <v>7</v>
      </c>
      <c r="I40" s="336"/>
      <c r="J40" s="298"/>
      <c r="K40" s="340">
        <f>'LKE Gab'!M109</f>
        <v>3.9668999999999999</v>
      </c>
      <c r="M40" s="299"/>
      <c r="N40" s="299"/>
    </row>
    <row r="41" spans="1:14">
      <c r="A41" s="313">
        <v>103</v>
      </c>
      <c r="B41" s="362"/>
      <c r="C41" s="362"/>
      <c r="D41" s="363">
        <v>2</v>
      </c>
      <c r="E41" s="589" t="s">
        <v>81</v>
      </c>
      <c r="F41" s="590"/>
      <c r="G41" s="591"/>
      <c r="H41" s="364">
        <v>10</v>
      </c>
      <c r="I41" s="325"/>
      <c r="J41" s="365">
        <f>SUM(J42)</f>
        <v>0</v>
      </c>
      <c r="K41" s="365">
        <f>'LKE Gab'!M110</f>
        <v>7.5</v>
      </c>
      <c r="M41" s="366"/>
      <c r="N41" s="366"/>
    </row>
    <row r="42" spans="1:14" s="331" customFormat="1">
      <c r="A42" s="331">
        <v>104</v>
      </c>
      <c r="B42" s="332"/>
      <c r="C42" s="332"/>
      <c r="D42" s="333"/>
      <c r="E42" s="333" t="s">
        <v>59</v>
      </c>
      <c r="F42" s="361" t="s">
        <v>82</v>
      </c>
      <c r="G42" s="332"/>
      <c r="H42" s="335">
        <v>10</v>
      </c>
      <c r="I42" s="336"/>
      <c r="J42" s="298"/>
      <c r="K42" s="340">
        <f>'LKE Gab'!M111</f>
        <v>7.5</v>
      </c>
      <c r="M42" s="299"/>
      <c r="N42" s="299"/>
    </row>
    <row r="43" spans="1:14">
      <c r="A43" s="313">
        <v>106</v>
      </c>
      <c r="B43" s="362"/>
      <c r="C43" s="362"/>
      <c r="D43" s="363">
        <v>3</v>
      </c>
      <c r="E43" s="589" t="s">
        <v>83</v>
      </c>
      <c r="F43" s="590"/>
      <c r="G43" s="591"/>
      <c r="H43" s="364">
        <v>10</v>
      </c>
      <c r="I43" s="325"/>
      <c r="J43" s="365">
        <f>SUM(J44)</f>
        <v>0</v>
      </c>
      <c r="K43" s="365">
        <f>'LKE Gab'!M112</f>
        <v>0</v>
      </c>
      <c r="M43" s="366"/>
      <c r="N43" s="366"/>
    </row>
    <row r="44" spans="1:14" s="331" customFormat="1">
      <c r="A44" s="331">
        <v>107</v>
      </c>
      <c r="B44" s="332"/>
      <c r="C44" s="332"/>
      <c r="D44" s="333"/>
      <c r="E44" s="333" t="s">
        <v>59</v>
      </c>
      <c r="F44" s="361" t="s">
        <v>84</v>
      </c>
      <c r="G44" s="332"/>
      <c r="H44" s="335">
        <v>10</v>
      </c>
      <c r="I44" s="336"/>
      <c r="J44" s="298"/>
      <c r="K44" s="340">
        <f>'LKE Gab'!M113</f>
        <v>0</v>
      </c>
      <c r="M44" s="299"/>
      <c r="N44" s="299"/>
    </row>
    <row r="45" spans="1:14">
      <c r="A45" s="313">
        <v>109</v>
      </c>
      <c r="B45" s="362"/>
      <c r="C45" s="362"/>
      <c r="D45" s="363">
        <v>4</v>
      </c>
      <c r="E45" s="589" t="s">
        <v>85</v>
      </c>
      <c r="F45" s="590"/>
      <c r="G45" s="591"/>
      <c r="H45" s="364">
        <v>10</v>
      </c>
      <c r="I45" s="325"/>
      <c r="J45" s="365">
        <f>SUM(J46:J48)</f>
        <v>0</v>
      </c>
      <c r="K45" s="365">
        <f>'LKE Gab'!M114</f>
        <v>0</v>
      </c>
      <c r="M45" s="366"/>
      <c r="N45" s="366"/>
    </row>
    <row r="46" spans="1:14" s="331" customFormat="1">
      <c r="A46" s="331">
        <v>110</v>
      </c>
      <c r="B46" s="332"/>
      <c r="C46" s="332"/>
      <c r="D46" s="333"/>
      <c r="E46" s="333" t="s">
        <v>9</v>
      </c>
      <c r="F46" s="361" t="s">
        <v>86</v>
      </c>
      <c r="G46" s="332"/>
      <c r="H46" s="335">
        <v>5</v>
      </c>
      <c r="I46" s="336"/>
      <c r="J46" s="298"/>
      <c r="K46" s="340" t="str">
        <f>'LKE Gab'!M115</f>
        <v>Blm Diisi</v>
      </c>
      <c r="M46" s="299"/>
      <c r="N46" s="299"/>
    </row>
    <row r="47" spans="1:14" s="331" customFormat="1">
      <c r="A47" s="331">
        <v>111</v>
      </c>
      <c r="B47" s="332"/>
      <c r="C47" s="332"/>
      <c r="D47" s="333"/>
      <c r="E47" s="333" t="s">
        <v>11</v>
      </c>
      <c r="F47" s="361" t="s">
        <v>87</v>
      </c>
      <c r="G47" s="332"/>
      <c r="H47" s="335">
        <v>2</v>
      </c>
      <c r="I47" s="336"/>
      <c r="J47" s="298"/>
      <c r="K47" s="340">
        <f>'LKE Gab'!M116</f>
        <v>0</v>
      </c>
      <c r="M47" s="299"/>
      <c r="N47" s="299"/>
    </row>
    <row r="48" spans="1:14" s="331" customFormat="1">
      <c r="A48" s="331">
        <v>112</v>
      </c>
      <c r="B48" s="332"/>
      <c r="C48" s="332"/>
      <c r="D48" s="333"/>
      <c r="E48" s="333" t="s">
        <v>13</v>
      </c>
      <c r="F48" s="361" t="s">
        <v>112</v>
      </c>
      <c r="G48" s="332"/>
      <c r="H48" s="335">
        <v>3</v>
      </c>
      <c r="I48" s="336"/>
      <c r="J48" s="298"/>
      <c r="K48" s="340">
        <f>'LKE Gab'!M117</f>
        <v>0</v>
      </c>
      <c r="M48" s="299"/>
      <c r="N48" s="299"/>
    </row>
    <row r="49" spans="1:14">
      <c r="A49" s="313">
        <v>114</v>
      </c>
      <c r="B49" s="592" t="s">
        <v>577</v>
      </c>
      <c r="C49" s="592"/>
      <c r="D49" s="592"/>
      <c r="E49" s="592"/>
      <c r="F49" s="592"/>
      <c r="G49" s="592"/>
      <c r="H49" s="367">
        <v>40</v>
      </c>
      <c r="I49" s="314"/>
      <c r="J49" s="367">
        <f>SUM(J38,J41,J43,J45)</f>
        <v>0</v>
      </c>
      <c r="K49" s="367">
        <f>'LKE Gab'!M118</f>
        <v>14.466899999999999</v>
      </c>
      <c r="M49" s="343"/>
      <c r="N49" s="343"/>
    </row>
    <row r="50" spans="1:14" s="368" customFormat="1">
      <c r="B50" s="369"/>
      <c r="C50" s="369"/>
      <c r="D50" s="370"/>
      <c r="E50" s="370"/>
      <c r="F50" s="369"/>
      <c r="G50" s="369"/>
      <c r="H50" s="371"/>
      <c r="I50" s="314"/>
      <c r="J50" s="372"/>
      <c r="K50" s="372"/>
      <c r="M50" s="382"/>
      <c r="N50" s="382"/>
    </row>
    <row r="51" spans="1:14" ht="15.75">
      <c r="A51" s="313">
        <v>116</v>
      </c>
      <c r="B51" s="593" t="s">
        <v>578</v>
      </c>
      <c r="C51" s="593"/>
      <c r="D51" s="593"/>
      <c r="E51" s="593"/>
      <c r="F51" s="593"/>
      <c r="G51" s="593"/>
      <c r="H51" s="373">
        <v>100</v>
      </c>
      <c r="I51" s="314"/>
      <c r="J51" s="374">
        <f>SUM(J34,J49)</f>
        <v>0</v>
      </c>
      <c r="K51" s="374" t="e">
        <f>'LKE Gab'!M120</f>
        <v>#REF!</v>
      </c>
      <c r="M51" s="375"/>
      <c r="N51" s="375"/>
    </row>
  </sheetData>
  <autoFilter ref="A3:N51"/>
  <customSheetViews>
    <customSheetView guid="{E05F132A-412E-4237-9871-419D88A58643}" scale="85" showAutoFilter="1" hiddenColumns="1" topLeftCell="B1">
      <pane ySplit="3" topLeftCell="A4" activePane="bottomLeft" state="frozen"/>
      <selection pane="bottomLeft" activeCell="K26" sqref="K26"/>
      <pageMargins left="0.7" right="0.7" top="0.75" bottom="0.75" header="0.3" footer="0.3"/>
      <autoFilter ref="A3:N51"/>
    </customSheetView>
  </customSheetViews>
  <mergeCells count="38">
    <mergeCell ref="E41:G41"/>
    <mergeCell ref="E43:G43"/>
    <mergeCell ref="E45:G45"/>
    <mergeCell ref="B49:G49"/>
    <mergeCell ref="B51:G51"/>
    <mergeCell ref="E33:G33"/>
    <mergeCell ref="B34:G34"/>
    <mergeCell ref="C37:G37"/>
    <mergeCell ref="E38:G38"/>
    <mergeCell ref="E32:G32"/>
    <mergeCell ref="E28:G28"/>
    <mergeCell ref="E26:G26"/>
    <mergeCell ref="E27:G27"/>
    <mergeCell ref="F20:G20"/>
    <mergeCell ref="F21:G21"/>
    <mergeCell ref="F22:G22"/>
    <mergeCell ref="F23:G23"/>
    <mergeCell ref="F24:G24"/>
    <mergeCell ref="D25:G25"/>
    <mergeCell ref="E8:G8"/>
    <mergeCell ref="D5:G5"/>
    <mergeCell ref="E6:G6"/>
    <mergeCell ref="B1:G2"/>
    <mergeCell ref="F19:G19"/>
    <mergeCell ref="E13:G13"/>
    <mergeCell ref="E12:G12"/>
    <mergeCell ref="E9:G9"/>
    <mergeCell ref="E10:G10"/>
    <mergeCell ref="D14:G14"/>
    <mergeCell ref="F15:G15"/>
    <mergeCell ref="F16:G16"/>
    <mergeCell ref="F17:G17"/>
    <mergeCell ref="F18:G18"/>
    <mergeCell ref="H1:H2"/>
    <mergeCell ref="J1:K1"/>
    <mergeCell ref="M1:N1"/>
    <mergeCell ref="C4:G4"/>
    <mergeCell ref="E7:G7"/>
  </mergeCells>
  <dataValidations count="1">
    <dataValidation type="decimal" allowBlank="1" showInputMessage="1" showErrorMessage="1" sqref="K39:K40 K44 K42 K46:K48">
      <formula1>0</formula1>
      <formula2>100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P120"/>
  <sheetViews>
    <sheetView topLeftCell="B1" zoomScale="93" zoomScaleNormal="93" workbookViewId="0">
      <pane ySplit="3" topLeftCell="A53" activePane="bottomLeft" state="frozen"/>
      <selection activeCell="B1" sqref="A1:XFD1048576"/>
      <selection pane="bottomLeft" activeCell="J61" sqref="J61"/>
    </sheetView>
  </sheetViews>
  <sheetFormatPr defaultColWidth="8.85546875" defaultRowHeight="15"/>
  <cols>
    <col min="1" max="1" width="0" style="85" hidden="1" customWidth="1"/>
    <col min="2" max="3" width="3.42578125" style="85" customWidth="1"/>
    <col min="4" max="4" width="4.42578125" style="85" customWidth="1"/>
    <col min="5" max="5" width="3.42578125" style="249" customWidth="1"/>
    <col min="6" max="6" width="2.85546875" style="250" customWidth="1"/>
    <col min="7" max="7" width="45.28515625" style="85" customWidth="1"/>
    <col min="8" max="8" width="7" style="248" bestFit="1" customWidth="1"/>
    <col min="9" max="9" width="2.42578125" style="237" customWidth="1"/>
    <col min="10" max="11" width="12.42578125" style="248" customWidth="1"/>
    <col min="12" max="12" width="2.28515625" style="237" customWidth="1"/>
    <col min="13" max="13" width="11.85546875" style="257" customWidth="1"/>
    <col min="14" max="14" width="2.28515625" style="85" customWidth="1"/>
    <col min="15" max="16" width="48" style="295" customWidth="1"/>
    <col min="17" max="16384" width="8.85546875" style="85"/>
  </cols>
  <sheetData>
    <row r="1" spans="1:16" ht="15.95" customHeight="1">
      <c r="A1" s="85">
        <v>1</v>
      </c>
      <c r="B1" s="607" t="s">
        <v>0</v>
      </c>
      <c r="C1" s="608"/>
      <c r="D1" s="608"/>
      <c r="E1" s="608"/>
      <c r="F1" s="608"/>
      <c r="G1" s="609"/>
      <c r="H1" s="594" t="s">
        <v>158</v>
      </c>
      <c r="I1" s="119"/>
      <c r="J1" s="613" t="s">
        <v>569</v>
      </c>
      <c r="K1" s="613"/>
      <c r="L1" s="236"/>
      <c r="M1" s="594" t="s">
        <v>575</v>
      </c>
      <c r="O1" s="620" t="s">
        <v>571</v>
      </c>
      <c r="P1" s="621"/>
    </row>
    <row r="2" spans="1:16">
      <c r="A2" s="85">
        <v>2</v>
      </c>
      <c r="B2" s="610"/>
      <c r="C2" s="611"/>
      <c r="D2" s="611"/>
      <c r="E2" s="611"/>
      <c r="F2" s="611"/>
      <c r="G2" s="612"/>
      <c r="H2" s="594"/>
      <c r="I2" s="119"/>
      <c r="J2" s="206" t="s">
        <v>117</v>
      </c>
      <c r="K2" s="271" t="s">
        <v>118</v>
      </c>
      <c r="L2" s="236"/>
      <c r="M2" s="594"/>
      <c r="O2" s="206" t="s">
        <v>117</v>
      </c>
      <c r="P2" s="271" t="s">
        <v>118</v>
      </c>
    </row>
    <row r="3" spans="1:16" s="120" customFormat="1">
      <c r="B3" s="118"/>
      <c r="C3" s="118"/>
      <c r="D3" s="118"/>
      <c r="E3" s="118"/>
      <c r="F3" s="118"/>
      <c r="G3" s="118"/>
      <c r="H3" s="119"/>
      <c r="I3" s="119"/>
      <c r="J3" s="118"/>
      <c r="K3" s="236"/>
      <c r="L3" s="236"/>
      <c r="M3" s="272"/>
      <c r="O3" s="285"/>
      <c r="P3" s="286"/>
    </row>
    <row r="4" spans="1:16">
      <c r="A4" s="85">
        <v>3</v>
      </c>
      <c r="B4" s="273" t="s">
        <v>4</v>
      </c>
      <c r="C4" s="596" t="s">
        <v>162</v>
      </c>
      <c r="D4" s="597"/>
      <c r="E4" s="597"/>
      <c r="F4" s="597"/>
      <c r="G4" s="597"/>
      <c r="H4" s="274">
        <v>60</v>
      </c>
      <c r="I4" s="235"/>
      <c r="J4" s="274">
        <f>SUM(J5,J48,J59)</f>
        <v>33.650594545122644</v>
      </c>
      <c r="K4" s="274" t="e">
        <f>SUM(K5,K48,K59)</f>
        <v>#REF!</v>
      </c>
      <c r="L4" s="235"/>
      <c r="M4" s="274" t="e">
        <f>SUM(M5,M48,M59)</f>
        <v>#REF!</v>
      </c>
      <c r="O4" s="121"/>
      <c r="P4" s="121"/>
    </row>
    <row r="5" spans="1:16">
      <c r="A5" s="85">
        <v>4</v>
      </c>
      <c r="B5" s="86"/>
      <c r="C5" s="86" t="s">
        <v>6</v>
      </c>
      <c r="D5" s="601" t="s">
        <v>7</v>
      </c>
      <c r="E5" s="602"/>
      <c r="F5" s="602"/>
      <c r="G5" s="603"/>
      <c r="H5" s="159">
        <v>20</v>
      </c>
      <c r="I5" s="235"/>
      <c r="J5" s="275">
        <f>SUM(J6,J11,J14,J18,J22,J31,J34,J42)</f>
        <v>14.025400000000001</v>
      </c>
      <c r="K5" s="275" t="e">
        <f>SUM(K6,K11,K14,K18,K22,K31,K34,K42)</f>
        <v>#REF!</v>
      </c>
      <c r="L5" s="235"/>
      <c r="M5" s="276" t="e">
        <f>SUM(M6,M11,M14,M18,M22,M31,M34,M42)</f>
        <v>#REF!</v>
      </c>
      <c r="O5" s="287"/>
      <c r="P5" s="287"/>
    </row>
    <row r="6" spans="1:16">
      <c r="A6" s="85">
        <v>5</v>
      </c>
      <c r="B6" s="277"/>
      <c r="C6" s="278"/>
      <c r="D6" s="279">
        <v>1</v>
      </c>
      <c r="E6" s="598" t="s">
        <v>8</v>
      </c>
      <c r="F6" s="599"/>
      <c r="G6" s="600"/>
      <c r="H6" s="280">
        <v>2</v>
      </c>
      <c r="I6" s="235"/>
      <c r="J6" s="280">
        <f>SUM(J7:J10)</f>
        <v>1.5386666666666668</v>
      </c>
      <c r="K6" s="280" t="e">
        <f>SUM(K7:K10)</f>
        <v>#REF!</v>
      </c>
      <c r="L6" s="235"/>
      <c r="M6" s="282" t="e">
        <f>SUM(M7:M10)</f>
        <v>#REF!</v>
      </c>
      <c r="O6" s="288"/>
      <c r="P6" s="288"/>
    </row>
    <row r="7" spans="1:16" s="259" customFormat="1">
      <c r="A7" s="85">
        <v>6</v>
      </c>
      <c r="B7" s="138"/>
      <c r="C7" s="138"/>
      <c r="D7" s="92"/>
      <c r="E7" s="92" t="s">
        <v>9</v>
      </c>
      <c r="F7" s="595" t="s">
        <v>88</v>
      </c>
      <c r="G7" s="595"/>
      <c r="H7" s="93">
        <v>0.4</v>
      </c>
      <c r="I7" s="258"/>
      <c r="J7" s="93">
        <f>Pusat!L6</f>
        <v>0.4</v>
      </c>
      <c r="K7" s="93" t="e">
        <f>'Ctt Unit'!I6</f>
        <v>#REF!</v>
      </c>
      <c r="L7" s="258"/>
      <c r="M7" s="153" t="e">
        <f>AVERAGE(J7:K7)</f>
        <v>#REF!</v>
      </c>
      <c r="O7" s="299"/>
      <c r="P7" s="129" t="str">
        <f>'Ctt Unit'!L6</f>
        <v>-</v>
      </c>
    </row>
    <row r="8" spans="1:16" s="259" customFormat="1">
      <c r="A8" s="85">
        <v>7</v>
      </c>
      <c r="B8" s="260"/>
      <c r="C8" s="260"/>
      <c r="D8" s="136"/>
      <c r="E8" s="92" t="s">
        <v>11</v>
      </c>
      <c r="F8" s="595" t="s">
        <v>89</v>
      </c>
      <c r="G8" s="595"/>
      <c r="H8" s="93">
        <v>0.4</v>
      </c>
      <c r="I8" s="258"/>
      <c r="J8" s="93">
        <f>Pusat!L10</f>
        <v>0.32000000000000006</v>
      </c>
      <c r="K8" s="93" t="e">
        <f>'Ctt Unit'!I7</f>
        <v>#REF!</v>
      </c>
      <c r="L8" s="258"/>
      <c r="M8" s="153" t="e">
        <f t="shared" ref="M8:M58" si="0">AVERAGE(J8:K8)</f>
        <v>#REF!</v>
      </c>
      <c r="O8" s="299"/>
      <c r="P8" s="129" t="str">
        <f>'Ctt Unit'!L7</f>
        <v>-</v>
      </c>
    </row>
    <row r="9" spans="1:16" s="259" customFormat="1">
      <c r="A9" s="85">
        <v>8</v>
      </c>
      <c r="B9" s="138"/>
      <c r="C9" s="138"/>
      <c r="D9" s="92"/>
      <c r="E9" s="92" t="s">
        <v>13</v>
      </c>
      <c r="F9" s="595" t="s">
        <v>90</v>
      </c>
      <c r="G9" s="595"/>
      <c r="H9" s="93">
        <v>0.8</v>
      </c>
      <c r="I9" s="258"/>
      <c r="J9" s="93">
        <f>Pusat!L16</f>
        <v>0.55200000000000005</v>
      </c>
      <c r="K9" s="93" t="e">
        <f>'Ctt Unit'!I8</f>
        <v>#REF!</v>
      </c>
      <c r="L9" s="258"/>
      <c r="M9" s="153" t="e">
        <f t="shared" si="0"/>
        <v>#REF!</v>
      </c>
      <c r="O9" s="299"/>
      <c r="P9" s="129" t="str">
        <f>'Ctt Unit'!L8</f>
        <v>-</v>
      </c>
    </row>
    <row r="10" spans="1:16" s="259" customFormat="1">
      <c r="A10" s="85">
        <v>9</v>
      </c>
      <c r="B10" s="138"/>
      <c r="C10" s="138"/>
      <c r="D10" s="92"/>
      <c r="E10" s="92" t="s">
        <v>15</v>
      </c>
      <c r="F10" s="595" t="s">
        <v>91</v>
      </c>
      <c r="G10" s="595"/>
      <c r="H10" s="93">
        <v>0.4</v>
      </c>
      <c r="I10" s="258"/>
      <c r="J10" s="93">
        <f>Pusat!L24</f>
        <v>0.26666666666666666</v>
      </c>
      <c r="K10" s="93" t="e">
        <f>'Ctt Unit'!I9</f>
        <v>#REF!</v>
      </c>
      <c r="L10" s="258"/>
      <c r="M10" s="153" t="e">
        <f t="shared" si="0"/>
        <v>#REF!</v>
      </c>
      <c r="O10" s="299"/>
      <c r="P10" s="129" t="str">
        <f>'Ctt Unit'!L9</f>
        <v>-</v>
      </c>
    </row>
    <row r="11" spans="1:16">
      <c r="A11" s="85">
        <v>10</v>
      </c>
      <c r="B11" s="277"/>
      <c r="C11" s="277"/>
      <c r="D11" s="279">
        <v>2</v>
      </c>
      <c r="E11" s="598" t="s">
        <v>17</v>
      </c>
      <c r="F11" s="599"/>
      <c r="G11" s="600"/>
      <c r="H11" s="280">
        <v>2</v>
      </c>
      <c r="I11" s="235"/>
      <c r="J11" s="280">
        <f>SUM(J12:J13)</f>
        <v>1.75</v>
      </c>
      <c r="K11" s="280" t="e">
        <f>SUM(K12:K13)</f>
        <v>#REF!</v>
      </c>
      <c r="L11" s="235"/>
      <c r="M11" s="282" t="e">
        <f>SUM(M12:M13)</f>
        <v>#REF!</v>
      </c>
      <c r="O11" s="288"/>
      <c r="P11" s="288"/>
    </row>
    <row r="12" spans="1:16" s="259" customFormat="1">
      <c r="A12" s="85">
        <v>11</v>
      </c>
      <c r="B12" s="138"/>
      <c r="C12" s="138"/>
      <c r="D12" s="92"/>
      <c r="E12" s="92" t="s">
        <v>9</v>
      </c>
      <c r="F12" s="595" t="s">
        <v>92</v>
      </c>
      <c r="G12" s="595"/>
      <c r="H12" s="93">
        <v>1</v>
      </c>
      <c r="I12" s="258"/>
      <c r="J12" s="93">
        <f>Pusat!L29</f>
        <v>0.75</v>
      </c>
      <c r="K12" s="93" t="e">
        <f>'Ctt Unit'!I11</f>
        <v>#REF!</v>
      </c>
      <c r="L12" s="258"/>
      <c r="M12" s="153" t="e">
        <f t="shared" si="0"/>
        <v>#REF!</v>
      </c>
      <c r="O12" s="299"/>
      <c r="P12" s="129" t="str">
        <f>'Ctt Unit'!L11</f>
        <v>-</v>
      </c>
    </row>
    <row r="13" spans="1:16" s="259" customFormat="1" ht="30" customHeight="1">
      <c r="A13" s="85">
        <v>12</v>
      </c>
      <c r="B13" s="138"/>
      <c r="C13" s="138"/>
      <c r="D13" s="136"/>
      <c r="E13" s="92" t="s">
        <v>11</v>
      </c>
      <c r="F13" s="595" t="s">
        <v>93</v>
      </c>
      <c r="G13" s="595"/>
      <c r="H13" s="93">
        <v>1</v>
      </c>
      <c r="I13" s="258"/>
      <c r="J13" s="93">
        <f>Pusat!L32</f>
        <v>1</v>
      </c>
      <c r="K13" s="261"/>
      <c r="L13" s="258"/>
      <c r="M13" s="153">
        <f t="shared" si="0"/>
        <v>1</v>
      </c>
      <c r="O13" s="299"/>
      <c r="P13" s="289"/>
    </row>
    <row r="14" spans="1:16">
      <c r="A14" s="85">
        <v>13</v>
      </c>
      <c r="B14" s="88"/>
      <c r="C14" s="88"/>
      <c r="D14" s="98">
        <v>3</v>
      </c>
      <c r="E14" s="598" t="s">
        <v>20</v>
      </c>
      <c r="F14" s="599"/>
      <c r="G14" s="600"/>
      <c r="H14" s="15">
        <v>3</v>
      </c>
      <c r="I14" s="235"/>
      <c r="J14" s="15">
        <f>SUM(J15:J17)</f>
        <v>2.1</v>
      </c>
      <c r="K14" s="15" t="e">
        <f>SUM(K15:K17)</f>
        <v>#REF!</v>
      </c>
      <c r="L14" s="235"/>
      <c r="M14" s="251" t="e">
        <f>SUM(M15:M17)</f>
        <v>#REF!</v>
      </c>
      <c r="O14" s="123"/>
      <c r="P14" s="123"/>
    </row>
    <row r="15" spans="1:16" s="259" customFormat="1">
      <c r="A15" s="85">
        <v>14</v>
      </c>
      <c r="B15" s="138"/>
      <c r="C15" s="138"/>
      <c r="D15" s="138"/>
      <c r="E15" s="92" t="s">
        <v>9</v>
      </c>
      <c r="F15" s="595" t="s">
        <v>121</v>
      </c>
      <c r="G15" s="595"/>
      <c r="H15" s="93">
        <v>1</v>
      </c>
      <c r="I15" s="258"/>
      <c r="J15" s="93">
        <f>Pusat!L36</f>
        <v>0.6</v>
      </c>
      <c r="K15" s="261"/>
      <c r="L15" s="258"/>
      <c r="M15" s="153">
        <f t="shared" si="0"/>
        <v>0.6</v>
      </c>
      <c r="O15" s="299"/>
      <c r="P15" s="289"/>
    </row>
    <row r="16" spans="1:16" s="259" customFormat="1">
      <c r="A16" s="85">
        <v>15</v>
      </c>
      <c r="B16" s="138"/>
      <c r="C16" s="138"/>
      <c r="D16" s="138"/>
      <c r="E16" s="92" t="s">
        <v>11</v>
      </c>
      <c r="F16" s="595" t="s">
        <v>122</v>
      </c>
      <c r="G16" s="595"/>
      <c r="H16" s="93">
        <v>1</v>
      </c>
      <c r="I16" s="258"/>
      <c r="J16" s="93">
        <f>Pusat!L42</f>
        <v>1</v>
      </c>
      <c r="K16" s="93" t="e">
        <f>'Ctt Unit'!I13</f>
        <v>#REF!</v>
      </c>
      <c r="L16" s="258"/>
      <c r="M16" s="153" t="e">
        <f t="shared" si="0"/>
        <v>#REF!</v>
      </c>
      <c r="O16" s="299"/>
      <c r="P16" s="129" t="str">
        <f>'Ctt Unit'!L13</f>
        <v>-</v>
      </c>
    </row>
    <row r="17" spans="1:16" s="259" customFormat="1">
      <c r="A17" s="85">
        <v>16</v>
      </c>
      <c r="B17" s="138"/>
      <c r="C17" s="138"/>
      <c r="D17" s="136"/>
      <c r="E17" s="92" t="s">
        <v>13</v>
      </c>
      <c r="F17" s="595" t="s">
        <v>113</v>
      </c>
      <c r="G17" s="595"/>
      <c r="H17" s="93">
        <v>1</v>
      </c>
      <c r="I17" s="258"/>
      <c r="J17" s="93">
        <f>Pusat!L54</f>
        <v>0.5</v>
      </c>
      <c r="K17" s="93" t="e">
        <f>'Ctt Unit'!I14</f>
        <v>#REF!</v>
      </c>
      <c r="L17" s="258"/>
      <c r="M17" s="153" t="e">
        <f t="shared" si="0"/>
        <v>#REF!</v>
      </c>
      <c r="O17" s="299"/>
      <c r="P17" s="129" t="str">
        <f>'Ctt Unit'!L14</f>
        <v>-</v>
      </c>
    </row>
    <row r="18" spans="1:16">
      <c r="A18" s="85">
        <v>17</v>
      </c>
      <c r="B18" s="88"/>
      <c r="C18" s="88"/>
      <c r="D18" s="98">
        <v>4</v>
      </c>
      <c r="E18" s="614" t="s">
        <v>23</v>
      </c>
      <c r="F18" s="615"/>
      <c r="G18" s="616"/>
      <c r="H18" s="15">
        <v>2.5</v>
      </c>
      <c r="I18" s="235"/>
      <c r="J18" s="15">
        <f>SUM(J19:J21)</f>
        <v>1.4583333333333333</v>
      </c>
      <c r="K18" s="15" t="e">
        <f>SUM(K19:K21)</f>
        <v>#REF!</v>
      </c>
      <c r="L18" s="235"/>
      <c r="M18" s="251" t="e">
        <f>SUM(M19:M21)</f>
        <v>#REF!</v>
      </c>
      <c r="O18" s="123"/>
      <c r="P18" s="123"/>
    </row>
    <row r="19" spans="1:16" s="259" customFormat="1">
      <c r="A19" s="85">
        <v>18</v>
      </c>
      <c r="B19" s="138"/>
      <c r="C19" s="138"/>
      <c r="D19" s="138"/>
      <c r="E19" s="92" t="s">
        <v>9</v>
      </c>
      <c r="F19" s="595" t="s">
        <v>125</v>
      </c>
      <c r="G19" s="595"/>
      <c r="H19" s="93">
        <v>0.5</v>
      </c>
      <c r="I19" s="258"/>
      <c r="J19" s="93">
        <f>Pusat!L58</f>
        <v>0.33333333333333331</v>
      </c>
      <c r="K19" s="93" t="e">
        <f>'Ctt Unit'!I16</f>
        <v>#REF!</v>
      </c>
      <c r="L19" s="258"/>
      <c r="M19" s="153" t="e">
        <f t="shared" si="0"/>
        <v>#REF!</v>
      </c>
      <c r="O19" s="299"/>
      <c r="P19" s="129" t="str">
        <f>'Ctt Unit'!L16</f>
        <v>-</v>
      </c>
    </row>
    <row r="20" spans="1:16" s="259" customFormat="1">
      <c r="A20" s="85">
        <v>19</v>
      </c>
      <c r="B20" s="138"/>
      <c r="C20" s="138"/>
      <c r="D20" s="138"/>
      <c r="E20" s="92" t="s">
        <v>11</v>
      </c>
      <c r="F20" s="595" t="s">
        <v>126</v>
      </c>
      <c r="G20" s="595"/>
      <c r="H20" s="93">
        <v>1.5</v>
      </c>
      <c r="I20" s="258"/>
      <c r="J20" s="93">
        <f>Pusat!L68</f>
        <v>0.75</v>
      </c>
      <c r="K20" s="261"/>
      <c r="L20" s="258"/>
      <c r="M20" s="153">
        <f t="shared" si="0"/>
        <v>0.75</v>
      </c>
      <c r="O20" s="299"/>
      <c r="P20" s="289"/>
    </row>
    <row r="21" spans="1:16" s="259" customFormat="1">
      <c r="A21" s="85">
        <v>20</v>
      </c>
      <c r="B21" s="138"/>
      <c r="C21" s="138"/>
      <c r="D21" s="138"/>
      <c r="E21" s="92" t="s">
        <v>13</v>
      </c>
      <c r="F21" s="595" t="s">
        <v>94</v>
      </c>
      <c r="G21" s="595"/>
      <c r="H21" s="93">
        <v>0.5</v>
      </c>
      <c r="I21" s="258"/>
      <c r="J21" s="93">
        <f>Pusat!L77</f>
        <v>0.375</v>
      </c>
      <c r="K21" s="93" t="e">
        <f>'Ctt Unit'!I17</f>
        <v>#REF!</v>
      </c>
      <c r="L21" s="258"/>
      <c r="M21" s="153" t="e">
        <f t="shared" si="0"/>
        <v>#REF!</v>
      </c>
      <c r="O21" s="299"/>
      <c r="P21" s="129" t="str">
        <f>'Ctt Unit'!L17</f>
        <v>-</v>
      </c>
    </row>
    <row r="22" spans="1:16">
      <c r="A22" s="85">
        <v>21</v>
      </c>
      <c r="B22" s="88"/>
      <c r="C22" s="88"/>
      <c r="D22" s="98">
        <v>5</v>
      </c>
      <c r="E22" s="614" t="s">
        <v>27</v>
      </c>
      <c r="F22" s="615"/>
      <c r="G22" s="616"/>
      <c r="H22" s="15">
        <v>3.0000000000000004</v>
      </c>
      <c r="I22" s="235"/>
      <c r="J22" s="15">
        <f>SUM(J23:J30)</f>
        <v>2.6109000000000004</v>
      </c>
      <c r="K22" s="15" t="e">
        <f>SUM(K23:K30)</f>
        <v>#REF!</v>
      </c>
      <c r="L22" s="235"/>
      <c r="M22" s="251" t="e">
        <f>SUM(M23:M30)</f>
        <v>#REF!</v>
      </c>
      <c r="O22" s="123"/>
      <c r="P22" s="123"/>
    </row>
    <row r="23" spans="1:16" s="259" customFormat="1" ht="30.95" customHeight="1">
      <c r="A23" s="85">
        <v>22</v>
      </c>
      <c r="B23" s="138"/>
      <c r="C23" s="138"/>
      <c r="D23" s="138"/>
      <c r="E23" s="92" t="s">
        <v>9</v>
      </c>
      <c r="F23" s="595" t="s">
        <v>132</v>
      </c>
      <c r="G23" s="595"/>
      <c r="H23" s="93">
        <v>0.2</v>
      </c>
      <c r="I23" s="258"/>
      <c r="J23" s="93">
        <f>Pusat!L81</f>
        <v>0.2</v>
      </c>
      <c r="K23" s="93" t="e">
        <f>'Ctt Unit'!I19</f>
        <v>#REF!</v>
      </c>
      <c r="L23" s="258"/>
      <c r="M23" s="153" t="e">
        <f t="shared" si="0"/>
        <v>#REF!</v>
      </c>
      <c r="O23" s="299"/>
      <c r="P23" s="129" t="str">
        <f>'Ctt Unit'!L19</f>
        <v>-</v>
      </c>
    </row>
    <row r="24" spans="1:16" s="259" customFormat="1" ht="32.1" customHeight="1">
      <c r="A24" s="85">
        <v>23</v>
      </c>
      <c r="B24" s="138"/>
      <c r="C24" s="138"/>
      <c r="D24" s="138"/>
      <c r="E24" s="92" t="s">
        <v>11</v>
      </c>
      <c r="F24" s="595" t="s">
        <v>130</v>
      </c>
      <c r="G24" s="595"/>
      <c r="H24" s="93">
        <v>0.4</v>
      </c>
      <c r="I24" s="258"/>
      <c r="J24" s="93">
        <f>Pusat!L86</f>
        <v>0.4</v>
      </c>
      <c r="K24" s="261"/>
      <c r="L24" s="258"/>
      <c r="M24" s="153">
        <f t="shared" si="0"/>
        <v>0.4</v>
      </c>
      <c r="O24" s="299"/>
      <c r="P24" s="289"/>
    </row>
    <row r="25" spans="1:16" s="259" customFormat="1">
      <c r="A25" s="85">
        <v>24</v>
      </c>
      <c r="B25" s="138"/>
      <c r="C25" s="138"/>
      <c r="D25" s="138"/>
      <c r="E25" s="92" t="s">
        <v>13</v>
      </c>
      <c r="F25" s="595" t="s">
        <v>131</v>
      </c>
      <c r="G25" s="595"/>
      <c r="H25" s="93">
        <v>0.2</v>
      </c>
      <c r="I25" s="258"/>
      <c r="J25" s="93">
        <f>Pusat!L92</f>
        <v>0.1404</v>
      </c>
      <c r="K25" s="93" t="e">
        <f>'Ctt Unit'!I20</f>
        <v>#REF!</v>
      </c>
      <c r="L25" s="258"/>
      <c r="M25" s="153" t="e">
        <f t="shared" si="0"/>
        <v>#REF!</v>
      </c>
      <c r="O25" s="299"/>
      <c r="P25" s="129" t="str">
        <f>'Ctt Unit'!L20</f>
        <v>-</v>
      </c>
    </row>
    <row r="26" spans="1:16" s="259" customFormat="1">
      <c r="A26" s="85">
        <v>25</v>
      </c>
      <c r="B26" s="138"/>
      <c r="C26" s="138"/>
      <c r="D26" s="138"/>
      <c r="E26" s="92" t="s">
        <v>15</v>
      </c>
      <c r="F26" s="595" t="s">
        <v>133</v>
      </c>
      <c r="G26" s="595"/>
      <c r="H26" s="93">
        <v>1.2000000000000002</v>
      </c>
      <c r="I26" s="258"/>
      <c r="J26" s="93">
        <f>Pusat!L98</f>
        <v>1.2000000000000002</v>
      </c>
      <c r="K26" s="261"/>
      <c r="L26" s="258"/>
      <c r="M26" s="153">
        <f t="shared" si="0"/>
        <v>1.2000000000000002</v>
      </c>
      <c r="O26" s="299"/>
      <c r="P26" s="289"/>
    </row>
    <row r="27" spans="1:16" s="259" customFormat="1">
      <c r="A27" s="85">
        <v>26</v>
      </c>
      <c r="B27" s="138"/>
      <c r="C27" s="138"/>
      <c r="D27" s="138"/>
      <c r="E27" s="92" t="s">
        <v>32</v>
      </c>
      <c r="F27" s="595" t="s">
        <v>134</v>
      </c>
      <c r="G27" s="595"/>
      <c r="H27" s="93">
        <v>0.4</v>
      </c>
      <c r="I27" s="258"/>
      <c r="J27" s="93">
        <f>Pusat!L104</f>
        <v>0.24</v>
      </c>
      <c r="K27" s="93" t="e">
        <f>'Ctt Unit'!I21</f>
        <v>#REF!</v>
      </c>
      <c r="L27" s="258"/>
      <c r="M27" s="153" t="e">
        <f t="shared" si="0"/>
        <v>#REF!</v>
      </c>
      <c r="O27" s="299"/>
      <c r="P27" s="129" t="str">
        <f>'Ctt Unit'!L21</f>
        <v>-</v>
      </c>
    </row>
    <row r="28" spans="1:16" s="259" customFormat="1" ht="35.1" customHeight="1">
      <c r="A28" s="85">
        <v>27</v>
      </c>
      <c r="B28" s="138"/>
      <c r="C28" s="138"/>
      <c r="D28" s="138"/>
      <c r="E28" s="92" t="s">
        <v>34</v>
      </c>
      <c r="F28" s="595" t="s">
        <v>135</v>
      </c>
      <c r="G28" s="595"/>
      <c r="H28" s="93">
        <v>0.2</v>
      </c>
      <c r="I28" s="258"/>
      <c r="J28" s="93">
        <f>Pusat!L110</f>
        <v>0.122</v>
      </c>
      <c r="K28" s="93" t="e">
        <f>'Ctt Unit'!I22</f>
        <v>#REF!</v>
      </c>
      <c r="L28" s="258"/>
      <c r="M28" s="153" t="e">
        <f t="shared" si="0"/>
        <v>#REF!</v>
      </c>
      <c r="O28" s="299"/>
      <c r="P28" s="129" t="str">
        <f>'Ctt Unit'!L22</f>
        <v>-</v>
      </c>
    </row>
    <row r="29" spans="1:16" s="259" customFormat="1" ht="30">
      <c r="A29" s="85">
        <v>28</v>
      </c>
      <c r="B29" s="138"/>
      <c r="C29" s="138"/>
      <c r="D29" s="138"/>
      <c r="E29" s="92" t="s">
        <v>36</v>
      </c>
      <c r="F29" s="595" t="s">
        <v>136</v>
      </c>
      <c r="G29" s="595"/>
      <c r="H29" s="93">
        <v>0.2</v>
      </c>
      <c r="I29" s="258"/>
      <c r="J29" s="93">
        <f>Pusat!L114</f>
        <v>0.14199999999999999</v>
      </c>
      <c r="K29" s="93" t="e">
        <f>'Ctt Unit'!I23</f>
        <v>#REF!</v>
      </c>
      <c r="L29" s="258"/>
      <c r="M29" s="153" t="e">
        <f t="shared" si="0"/>
        <v>#REF!</v>
      </c>
      <c r="O29" s="299"/>
      <c r="P29" s="129" t="str">
        <f>'Ctt Unit'!L23</f>
        <v>-</v>
      </c>
    </row>
    <row r="30" spans="1:16" s="259" customFormat="1" ht="18.95" customHeight="1">
      <c r="A30" s="85">
        <v>29</v>
      </c>
      <c r="B30" s="138"/>
      <c r="C30" s="138"/>
      <c r="D30" s="138"/>
      <c r="E30" s="92" t="s">
        <v>38</v>
      </c>
      <c r="F30" s="595" t="s">
        <v>95</v>
      </c>
      <c r="G30" s="595"/>
      <c r="H30" s="93">
        <v>0.2</v>
      </c>
      <c r="I30" s="258"/>
      <c r="J30" s="93">
        <f>Pusat!L119</f>
        <v>0.16650000000000001</v>
      </c>
      <c r="K30" s="93">
        <f>'Ctt Unit'!G24</f>
        <v>0.2</v>
      </c>
      <c r="L30" s="258"/>
      <c r="M30" s="153">
        <f t="shared" si="0"/>
        <v>0.18325000000000002</v>
      </c>
      <c r="O30" s="299"/>
      <c r="P30" s="129" t="str">
        <f>'Ctt Unit'!L24</f>
        <v>-</v>
      </c>
    </row>
    <row r="31" spans="1:16">
      <c r="A31" s="85">
        <v>30</v>
      </c>
      <c r="B31" s="88"/>
      <c r="C31" s="88"/>
      <c r="D31" s="98">
        <v>6</v>
      </c>
      <c r="E31" s="35" t="s">
        <v>40</v>
      </c>
      <c r="F31" s="36"/>
      <c r="G31" s="30"/>
      <c r="H31" s="15">
        <v>2.5</v>
      </c>
      <c r="I31" s="235"/>
      <c r="J31" s="15">
        <f>SUM(J32:J33)</f>
        <v>1.9350000000000001</v>
      </c>
      <c r="K31" s="15" t="e">
        <f>SUM(K32:K33)</f>
        <v>#REF!</v>
      </c>
      <c r="L31" s="235"/>
      <c r="M31" s="251" t="e">
        <f>SUM(M32:M33)</f>
        <v>#REF!</v>
      </c>
      <c r="O31" s="123"/>
      <c r="P31" s="123"/>
    </row>
    <row r="32" spans="1:16" s="137" customFormat="1">
      <c r="A32" s="85">
        <v>31</v>
      </c>
      <c r="B32" s="138"/>
      <c r="C32" s="138"/>
      <c r="D32" s="138"/>
      <c r="E32" s="92" t="s">
        <v>9</v>
      </c>
      <c r="F32" s="595" t="s">
        <v>96</v>
      </c>
      <c r="G32" s="595"/>
      <c r="H32" s="93">
        <v>1</v>
      </c>
      <c r="I32" s="258"/>
      <c r="J32" s="93">
        <f>Pusat!L125</f>
        <v>0.72500000000000009</v>
      </c>
      <c r="K32" s="93" t="e">
        <f>'Ctt Unit'!I26</f>
        <v>#REF!</v>
      </c>
      <c r="L32" s="258"/>
      <c r="M32" s="153" t="e">
        <f t="shared" si="0"/>
        <v>#REF!</v>
      </c>
      <c r="O32" s="299"/>
      <c r="P32" s="129" t="str">
        <f>'Ctt Unit'!L26</f>
        <v>-</v>
      </c>
    </row>
    <row r="33" spans="1:16" s="137" customFormat="1">
      <c r="A33" s="85">
        <v>32</v>
      </c>
      <c r="B33" s="138"/>
      <c r="C33" s="138"/>
      <c r="D33" s="138"/>
      <c r="E33" s="92" t="s">
        <v>11</v>
      </c>
      <c r="F33" s="595" t="s">
        <v>97</v>
      </c>
      <c r="G33" s="595"/>
      <c r="H33" s="93">
        <v>1.5</v>
      </c>
      <c r="I33" s="258"/>
      <c r="J33" s="93">
        <f>Pusat!L132</f>
        <v>1.21</v>
      </c>
      <c r="K33" s="93" t="e">
        <f>'Ctt Unit'!I27</f>
        <v>#REF!</v>
      </c>
      <c r="L33" s="258"/>
      <c r="M33" s="153" t="e">
        <f t="shared" si="0"/>
        <v>#REF!</v>
      </c>
      <c r="O33" s="299"/>
      <c r="P33" s="129" t="str">
        <f>'Ctt Unit'!L27</f>
        <v>-</v>
      </c>
    </row>
    <row r="34" spans="1:16">
      <c r="A34" s="85">
        <v>33</v>
      </c>
      <c r="B34" s="88"/>
      <c r="C34" s="88"/>
      <c r="D34" s="98">
        <v>7</v>
      </c>
      <c r="E34" s="614" t="s">
        <v>43</v>
      </c>
      <c r="F34" s="615"/>
      <c r="G34" s="616"/>
      <c r="H34" s="15">
        <v>2.5</v>
      </c>
      <c r="I34" s="235"/>
      <c r="J34" s="15">
        <f>SUM(J35:J41)</f>
        <v>1.0069999999999999</v>
      </c>
      <c r="K34" s="15" t="e">
        <f>SUM(K35:K41)</f>
        <v>#REF!</v>
      </c>
      <c r="L34" s="235"/>
      <c r="M34" s="251" t="e">
        <f>SUM(M35:M41)</f>
        <v>#REF!</v>
      </c>
      <c r="O34" s="123"/>
      <c r="P34" s="123"/>
    </row>
    <row r="35" spans="1:16" s="137" customFormat="1">
      <c r="A35" s="85">
        <v>34</v>
      </c>
      <c r="B35" s="138"/>
      <c r="C35" s="138"/>
      <c r="D35" s="138"/>
      <c r="E35" s="92" t="s">
        <v>9</v>
      </c>
      <c r="F35" s="595" t="s">
        <v>103</v>
      </c>
      <c r="G35" s="595"/>
      <c r="H35" s="93">
        <v>0.3</v>
      </c>
      <c r="I35" s="258"/>
      <c r="J35" s="93">
        <f>Pusat!L137</f>
        <v>0.15</v>
      </c>
      <c r="K35" s="93" t="e">
        <f>'Ctt Unit'!I29</f>
        <v>#REF!</v>
      </c>
      <c r="L35" s="258"/>
      <c r="M35" s="153" t="e">
        <f t="shared" si="0"/>
        <v>#REF!</v>
      </c>
      <c r="O35" s="299"/>
      <c r="P35" s="129" t="str">
        <f>'Ctt Unit'!L29</f>
        <v>-</v>
      </c>
    </row>
    <row r="36" spans="1:16" s="137" customFormat="1">
      <c r="A36" s="85">
        <v>35</v>
      </c>
      <c r="B36" s="138"/>
      <c r="C36" s="138"/>
      <c r="D36" s="138"/>
      <c r="E36" s="92" t="s">
        <v>11</v>
      </c>
      <c r="F36" s="595" t="s">
        <v>71</v>
      </c>
      <c r="G36" s="595"/>
      <c r="H36" s="93">
        <v>0.3</v>
      </c>
      <c r="I36" s="258"/>
      <c r="J36" s="93">
        <f>Pusat!L143</f>
        <v>0.20700000000000002</v>
      </c>
      <c r="K36" s="93" t="e">
        <f>'Ctt Unit'!I30</f>
        <v>#REF!</v>
      </c>
      <c r="L36" s="258"/>
      <c r="M36" s="153" t="e">
        <f t="shared" si="0"/>
        <v>#REF!</v>
      </c>
      <c r="O36" s="299"/>
      <c r="P36" s="129" t="str">
        <f>'Ctt Unit'!L30</f>
        <v>-</v>
      </c>
    </row>
    <row r="37" spans="1:16" s="137" customFormat="1">
      <c r="A37" s="85">
        <v>36</v>
      </c>
      <c r="B37" s="138"/>
      <c r="C37" s="138"/>
      <c r="D37" s="138"/>
      <c r="E37" s="92" t="s">
        <v>13</v>
      </c>
      <c r="F37" s="595" t="s">
        <v>104</v>
      </c>
      <c r="G37" s="595"/>
      <c r="H37" s="93">
        <v>0.5</v>
      </c>
      <c r="I37" s="258"/>
      <c r="J37" s="93">
        <f>Pusat!L151</f>
        <v>0.5</v>
      </c>
      <c r="K37" s="93" t="e">
        <f>'Ctt Unit'!I31</f>
        <v>#REF!</v>
      </c>
      <c r="L37" s="258"/>
      <c r="M37" s="153" t="e">
        <f t="shared" si="0"/>
        <v>#REF!</v>
      </c>
      <c r="O37" s="299"/>
      <c r="P37" s="129" t="str">
        <f>'Ctt Unit'!L31</f>
        <v>-</v>
      </c>
    </row>
    <row r="38" spans="1:16" s="137" customFormat="1">
      <c r="A38" s="85">
        <v>37</v>
      </c>
      <c r="B38" s="138"/>
      <c r="C38" s="138"/>
      <c r="D38" s="138"/>
      <c r="E38" s="92" t="s">
        <v>15</v>
      </c>
      <c r="F38" s="595" t="s">
        <v>105</v>
      </c>
      <c r="G38" s="595"/>
      <c r="H38" s="93">
        <v>0.3</v>
      </c>
      <c r="I38" s="258"/>
      <c r="J38" s="93">
        <f>Pusat!L157</f>
        <v>0</v>
      </c>
      <c r="K38" s="93" t="e">
        <f>'Ctt Unit'!I32</f>
        <v>#REF!</v>
      </c>
      <c r="L38" s="258"/>
      <c r="M38" s="153" t="e">
        <f t="shared" si="0"/>
        <v>#REF!</v>
      </c>
      <c r="O38" s="299"/>
      <c r="P38" s="129" t="str">
        <f>'Ctt Unit'!L32</f>
        <v>-</v>
      </c>
    </row>
    <row r="39" spans="1:16" s="137" customFormat="1">
      <c r="A39" s="85">
        <v>38</v>
      </c>
      <c r="B39" s="138"/>
      <c r="C39" s="138"/>
      <c r="D39" s="138"/>
      <c r="E39" s="92" t="s">
        <v>32</v>
      </c>
      <c r="F39" s="595" t="s">
        <v>106</v>
      </c>
      <c r="G39" s="595"/>
      <c r="H39" s="93">
        <v>0.3</v>
      </c>
      <c r="I39" s="258"/>
      <c r="J39" s="93">
        <f>Pusat!L163</f>
        <v>0</v>
      </c>
      <c r="K39" s="93" t="e">
        <f>'Ctt Unit'!I33</f>
        <v>#REF!</v>
      </c>
      <c r="L39" s="258"/>
      <c r="M39" s="153" t="e">
        <f t="shared" si="0"/>
        <v>#REF!</v>
      </c>
      <c r="O39" s="299"/>
      <c r="P39" s="129" t="str">
        <f>'Ctt Unit'!L33</f>
        <v>-</v>
      </c>
    </row>
    <row r="40" spans="1:16" s="137" customFormat="1">
      <c r="A40" s="85">
        <v>39</v>
      </c>
      <c r="B40" s="138"/>
      <c r="C40" s="138"/>
      <c r="D40" s="138"/>
      <c r="E40" s="92" t="s">
        <v>34</v>
      </c>
      <c r="F40" s="595" t="s">
        <v>107</v>
      </c>
      <c r="G40" s="595"/>
      <c r="H40" s="93">
        <v>0.5</v>
      </c>
      <c r="I40" s="258"/>
      <c r="J40" s="93">
        <f>Pusat!L169</f>
        <v>0</v>
      </c>
      <c r="K40" s="93" t="e">
        <f>'Ctt Unit'!I34</f>
        <v>#REF!</v>
      </c>
      <c r="L40" s="258"/>
      <c r="M40" s="153" t="e">
        <f t="shared" si="0"/>
        <v>#REF!</v>
      </c>
      <c r="O40" s="299"/>
      <c r="P40" s="129" t="str">
        <f>'Ctt Unit'!L34</f>
        <v>-</v>
      </c>
    </row>
    <row r="41" spans="1:16" s="137" customFormat="1" ht="30">
      <c r="A41" s="85">
        <v>40</v>
      </c>
      <c r="B41" s="138"/>
      <c r="C41" s="138"/>
      <c r="D41" s="138"/>
      <c r="E41" s="92" t="s">
        <v>36</v>
      </c>
      <c r="F41" s="595" t="s">
        <v>72</v>
      </c>
      <c r="G41" s="595"/>
      <c r="H41" s="93">
        <v>0.3</v>
      </c>
      <c r="I41" s="258"/>
      <c r="J41" s="93">
        <f>Pusat!L175</f>
        <v>0.15</v>
      </c>
      <c r="K41" s="261"/>
      <c r="L41" s="258"/>
      <c r="M41" s="153">
        <f t="shared" si="0"/>
        <v>0.15</v>
      </c>
      <c r="O41" s="299"/>
      <c r="P41" s="289"/>
    </row>
    <row r="42" spans="1:16">
      <c r="A42" s="85">
        <v>41</v>
      </c>
      <c r="B42" s="88"/>
      <c r="C42" s="88"/>
      <c r="D42" s="98">
        <v>8</v>
      </c>
      <c r="E42" s="614" t="s">
        <v>51</v>
      </c>
      <c r="F42" s="615"/>
      <c r="G42" s="616"/>
      <c r="H42" s="15">
        <v>2.4999999999999996</v>
      </c>
      <c r="I42" s="235"/>
      <c r="J42" s="15">
        <f>SUM(J43:J47)</f>
        <v>1.6254999999999999</v>
      </c>
      <c r="K42" s="15" t="e">
        <f>SUM(K43:K47)</f>
        <v>#REF!</v>
      </c>
      <c r="L42" s="235"/>
      <c r="M42" s="251" t="e">
        <f>SUM(M43:M47)</f>
        <v>#REF!</v>
      </c>
      <c r="O42" s="123"/>
      <c r="P42" s="123"/>
    </row>
    <row r="43" spans="1:16" s="137" customFormat="1">
      <c r="A43" s="85">
        <v>42</v>
      </c>
      <c r="B43" s="138"/>
      <c r="C43" s="138"/>
      <c r="D43" s="138"/>
      <c r="E43" s="92" t="s">
        <v>9</v>
      </c>
      <c r="F43" s="595" t="s">
        <v>98</v>
      </c>
      <c r="G43" s="595"/>
      <c r="H43" s="93">
        <v>0.4</v>
      </c>
      <c r="I43" s="258"/>
      <c r="J43" s="93">
        <f>Pusat!L181</f>
        <v>0.4</v>
      </c>
      <c r="K43" s="93" t="e">
        <f>'Ctt Unit'!I36</f>
        <v>#REF!</v>
      </c>
      <c r="L43" s="258"/>
      <c r="M43" s="153" t="e">
        <f t="shared" si="0"/>
        <v>#REF!</v>
      </c>
      <c r="O43" s="299"/>
      <c r="P43" s="129" t="str">
        <f>'Ctt Unit'!L36</f>
        <v>-</v>
      </c>
    </row>
    <row r="44" spans="1:16" s="137" customFormat="1">
      <c r="A44" s="85">
        <v>43</v>
      </c>
      <c r="B44" s="138"/>
      <c r="C44" s="138"/>
      <c r="D44" s="138"/>
      <c r="E44" s="92" t="s">
        <v>11</v>
      </c>
      <c r="F44" s="595" t="s">
        <v>99</v>
      </c>
      <c r="G44" s="595"/>
      <c r="H44" s="93">
        <v>0.4</v>
      </c>
      <c r="I44" s="258"/>
      <c r="J44" s="93">
        <f>Pusat!L185</f>
        <v>0.22266666666666671</v>
      </c>
      <c r="K44" s="93" t="e">
        <f>'Ctt Unit'!I37</f>
        <v>#REF!</v>
      </c>
      <c r="L44" s="258"/>
      <c r="M44" s="153" t="e">
        <f t="shared" si="0"/>
        <v>#REF!</v>
      </c>
      <c r="O44" s="299"/>
      <c r="P44" s="129" t="str">
        <f>'Ctt Unit'!L37</f>
        <v>-</v>
      </c>
    </row>
    <row r="45" spans="1:16" s="137" customFormat="1">
      <c r="A45" s="85">
        <v>44</v>
      </c>
      <c r="B45" s="138"/>
      <c r="C45" s="138"/>
      <c r="D45" s="138"/>
      <c r="E45" s="92" t="s">
        <v>13</v>
      </c>
      <c r="F45" s="595" t="s">
        <v>100</v>
      </c>
      <c r="G45" s="595"/>
      <c r="H45" s="93">
        <v>0.6</v>
      </c>
      <c r="I45" s="258"/>
      <c r="J45" s="93">
        <f>Pusat!L192</f>
        <v>0.33749999999999997</v>
      </c>
      <c r="K45" s="93" t="e">
        <f>'Ctt Unit'!I38</f>
        <v>#REF!</v>
      </c>
      <c r="L45" s="258"/>
      <c r="M45" s="153" t="e">
        <f t="shared" si="0"/>
        <v>#REF!</v>
      </c>
      <c r="O45" s="299"/>
      <c r="P45" s="129" t="str">
        <f>'Ctt Unit'!L38</f>
        <v>-</v>
      </c>
    </row>
    <row r="46" spans="1:16" s="137" customFormat="1">
      <c r="A46" s="85">
        <v>45</v>
      </c>
      <c r="B46" s="138"/>
      <c r="C46" s="138"/>
      <c r="D46" s="138"/>
      <c r="E46" s="92" t="s">
        <v>15</v>
      </c>
      <c r="F46" s="595" t="s">
        <v>102</v>
      </c>
      <c r="G46" s="595"/>
      <c r="H46" s="93">
        <v>0.7</v>
      </c>
      <c r="I46" s="258"/>
      <c r="J46" s="93">
        <f>Pusat!L197</f>
        <v>0.33133333333333331</v>
      </c>
      <c r="K46" s="93" t="e">
        <f>'Ctt Unit'!I39</f>
        <v>#REF!</v>
      </c>
      <c r="L46" s="258"/>
      <c r="M46" s="153" t="e">
        <f t="shared" si="0"/>
        <v>#REF!</v>
      </c>
      <c r="O46" s="299"/>
      <c r="P46" s="129" t="str">
        <f>'Ctt Unit'!L39</f>
        <v>-</v>
      </c>
    </row>
    <row r="47" spans="1:16" s="137" customFormat="1">
      <c r="A47" s="85">
        <v>46</v>
      </c>
      <c r="B47" s="138"/>
      <c r="C47" s="138"/>
      <c r="D47" s="138"/>
      <c r="E47" s="92" t="s">
        <v>32</v>
      </c>
      <c r="F47" s="595" t="s">
        <v>101</v>
      </c>
      <c r="G47" s="595"/>
      <c r="H47" s="93">
        <v>0.4</v>
      </c>
      <c r="I47" s="258"/>
      <c r="J47" s="93">
        <f>Pusat!L201</f>
        <v>0.33400000000000002</v>
      </c>
      <c r="K47" s="93" t="e">
        <f>'Ctt Unit'!I40</f>
        <v>#REF!</v>
      </c>
      <c r="L47" s="258"/>
      <c r="M47" s="153" t="e">
        <f t="shared" si="0"/>
        <v>#REF!</v>
      </c>
      <c r="O47" s="299"/>
      <c r="P47" s="129" t="str">
        <f>'Ctt Unit'!L40</f>
        <v>-</v>
      </c>
    </row>
    <row r="48" spans="1:16">
      <c r="A48" s="85">
        <v>47</v>
      </c>
      <c r="B48" s="86"/>
      <c r="C48" s="86" t="s">
        <v>57</v>
      </c>
      <c r="D48" s="601" t="s">
        <v>58</v>
      </c>
      <c r="E48" s="602"/>
      <c r="F48" s="602"/>
      <c r="G48" s="603"/>
      <c r="H48" s="159">
        <v>10</v>
      </c>
      <c r="I48" s="235"/>
      <c r="J48" s="275">
        <f>SUM(J49:J58)</f>
        <v>2.3946000000000001</v>
      </c>
      <c r="K48" s="275">
        <f>SUM(K49:K58)</f>
        <v>0</v>
      </c>
      <c r="L48" s="235"/>
      <c r="M48" s="276">
        <f>SUM(M49:M58)</f>
        <v>2.3946000000000001</v>
      </c>
      <c r="O48" s="287"/>
      <c r="P48" s="287"/>
    </row>
    <row r="49" spans="1:16" s="137" customFormat="1">
      <c r="A49" s="85">
        <v>48</v>
      </c>
      <c r="B49" s="138"/>
      <c r="C49" s="138"/>
      <c r="D49" s="138"/>
      <c r="E49" s="92" t="s">
        <v>9</v>
      </c>
      <c r="F49" s="595" t="s">
        <v>63</v>
      </c>
      <c r="G49" s="595"/>
      <c r="H49" s="93">
        <v>1</v>
      </c>
      <c r="I49" s="258"/>
      <c r="J49" s="93">
        <f>Pusat!L205</f>
        <v>0.47</v>
      </c>
      <c r="K49" s="261"/>
      <c r="L49" s="258"/>
      <c r="M49" s="153">
        <f t="shared" si="0"/>
        <v>0.47</v>
      </c>
      <c r="O49" s="299"/>
      <c r="P49" s="289"/>
    </row>
    <row r="50" spans="1:16" s="137" customFormat="1">
      <c r="A50" s="85">
        <v>49</v>
      </c>
      <c r="B50" s="138"/>
      <c r="C50" s="138"/>
      <c r="D50" s="138"/>
      <c r="E50" s="92" t="s">
        <v>11</v>
      </c>
      <c r="F50" s="595" t="s">
        <v>64</v>
      </c>
      <c r="G50" s="595"/>
      <c r="H50" s="93">
        <v>1</v>
      </c>
      <c r="I50" s="258"/>
      <c r="J50" s="93">
        <f>Pusat!L207</f>
        <v>0.11109999999999999</v>
      </c>
      <c r="K50" s="261"/>
      <c r="L50" s="258"/>
      <c r="M50" s="153">
        <f t="shared" si="0"/>
        <v>0.11109999999999999</v>
      </c>
      <c r="O50" s="299"/>
      <c r="P50" s="289"/>
    </row>
    <row r="51" spans="1:16" s="137" customFormat="1">
      <c r="A51" s="85">
        <v>50</v>
      </c>
      <c r="B51" s="138"/>
      <c r="C51" s="138"/>
      <c r="D51" s="138"/>
      <c r="E51" s="92" t="s">
        <v>13</v>
      </c>
      <c r="F51" s="595" t="s">
        <v>65</v>
      </c>
      <c r="G51" s="595"/>
      <c r="H51" s="93">
        <v>1</v>
      </c>
      <c r="I51" s="258"/>
      <c r="J51" s="93">
        <f>Pusat!L209</f>
        <v>0</v>
      </c>
      <c r="K51" s="261"/>
      <c r="L51" s="258"/>
      <c r="M51" s="153">
        <f t="shared" si="0"/>
        <v>0</v>
      </c>
      <c r="O51" s="299"/>
      <c r="P51" s="289"/>
    </row>
    <row r="52" spans="1:16" s="137" customFormat="1">
      <c r="A52" s="85">
        <v>51</v>
      </c>
      <c r="B52" s="138"/>
      <c r="C52" s="138"/>
      <c r="D52" s="138"/>
      <c r="E52" s="92" t="s">
        <v>15</v>
      </c>
      <c r="F52" s="595" t="s">
        <v>66</v>
      </c>
      <c r="G52" s="595"/>
      <c r="H52" s="93">
        <v>1</v>
      </c>
      <c r="I52" s="258"/>
      <c r="J52" s="93">
        <f>Pusat!L211</f>
        <v>0</v>
      </c>
      <c r="K52" s="261"/>
      <c r="L52" s="258"/>
      <c r="M52" s="153">
        <f t="shared" si="0"/>
        <v>0</v>
      </c>
      <c r="O52" s="299"/>
      <c r="P52" s="289"/>
    </row>
    <row r="53" spans="1:16" s="137" customFormat="1">
      <c r="A53" s="85">
        <v>52</v>
      </c>
      <c r="B53" s="138"/>
      <c r="C53" s="138"/>
      <c r="D53" s="138"/>
      <c r="E53" s="92" t="s">
        <v>32</v>
      </c>
      <c r="F53" s="595" t="s">
        <v>67</v>
      </c>
      <c r="G53" s="595"/>
      <c r="H53" s="93">
        <v>1</v>
      </c>
      <c r="I53" s="258"/>
      <c r="J53" s="93">
        <f>Pusat!L213</f>
        <v>0</v>
      </c>
      <c r="K53" s="261"/>
      <c r="L53" s="258"/>
      <c r="M53" s="153">
        <f t="shared" si="0"/>
        <v>0</v>
      </c>
      <c r="O53" s="299"/>
      <c r="P53" s="289"/>
    </row>
    <row r="54" spans="1:16" s="137" customFormat="1">
      <c r="A54" s="85">
        <v>53</v>
      </c>
      <c r="B54" s="138"/>
      <c r="C54" s="138"/>
      <c r="D54" s="138"/>
      <c r="E54" s="92" t="s">
        <v>34</v>
      </c>
      <c r="F54" s="595" t="s">
        <v>68</v>
      </c>
      <c r="G54" s="595"/>
      <c r="H54" s="93">
        <v>1</v>
      </c>
      <c r="I54" s="258"/>
      <c r="J54" s="93">
        <f>Pusat!L215</f>
        <v>0</v>
      </c>
      <c r="K54" s="261"/>
      <c r="L54" s="258"/>
      <c r="M54" s="153">
        <f t="shared" si="0"/>
        <v>0</v>
      </c>
      <c r="O54" s="299"/>
      <c r="P54" s="289"/>
    </row>
    <row r="55" spans="1:16" s="137" customFormat="1" ht="30">
      <c r="A55" s="85">
        <v>54</v>
      </c>
      <c r="B55" s="138"/>
      <c r="C55" s="138"/>
      <c r="D55" s="138"/>
      <c r="E55" s="92" t="s">
        <v>36</v>
      </c>
      <c r="F55" s="595" t="s">
        <v>70</v>
      </c>
      <c r="G55" s="595"/>
      <c r="H55" s="93">
        <v>1</v>
      </c>
      <c r="I55" s="258"/>
      <c r="J55" s="93">
        <f>Pusat!L217</f>
        <v>0</v>
      </c>
      <c r="K55" s="261"/>
      <c r="L55" s="258"/>
      <c r="M55" s="153">
        <f t="shared" si="0"/>
        <v>0</v>
      </c>
      <c r="O55" s="299"/>
      <c r="P55" s="289"/>
    </row>
    <row r="56" spans="1:16" s="137" customFormat="1" ht="17.100000000000001" customHeight="1">
      <c r="A56" s="85">
        <v>55</v>
      </c>
      <c r="B56" s="138"/>
      <c r="C56" s="138"/>
      <c r="D56" s="138"/>
      <c r="E56" s="92" t="s">
        <v>38</v>
      </c>
      <c r="F56" s="595" t="s">
        <v>109</v>
      </c>
      <c r="G56" s="595"/>
      <c r="H56" s="93">
        <v>1</v>
      </c>
      <c r="I56" s="258"/>
      <c r="J56" s="93">
        <f>Pusat!L219</f>
        <v>0.55090000000000006</v>
      </c>
      <c r="K56" s="261"/>
      <c r="L56" s="258"/>
      <c r="M56" s="153">
        <f t="shared" si="0"/>
        <v>0.55090000000000006</v>
      </c>
      <c r="O56" s="299"/>
      <c r="P56" s="289"/>
    </row>
    <row r="57" spans="1:16" s="137" customFormat="1">
      <c r="A57" s="85">
        <v>56</v>
      </c>
      <c r="B57" s="138"/>
      <c r="C57" s="138"/>
      <c r="D57" s="138"/>
      <c r="E57" s="92" t="s">
        <v>108</v>
      </c>
      <c r="F57" s="595" t="s">
        <v>110</v>
      </c>
      <c r="G57" s="595"/>
      <c r="H57" s="93">
        <v>1</v>
      </c>
      <c r="I57" s="258"/>
      <c r="J57" s="93">
        <f>Pusat!L221</f>
        <v>0.4</v>
      </c>
      <c r="K57" s="261"/>
      <c r="L57" s="258"/>
      <c r="M57" s="153">
        <f t="shared" si="0"/>
        <v>0.4</v>
      </c>
      <c r="O57" s="299"/>
      <c r="P57" s="289"/>
    </row>
    <row r="58" spans="1:16" s="137" customFormat="1">
      <c r="A58" s="85">
        <v>57</v>
      </c>
      <c r="B58" s="138"/>
      <c r="C58" s="138"/>
      <c r="D58" s="138"/>
      <c r="E58" s="92" t="s">
        <v>111</v>
      </c>
      <c r="F58" s="595" t="s">
        <v>73</v>
      </c>
      <c r="G58" s="595"/>
      <c r="H58" s="93">
        <v>1</v>
      </c>
      <c r="I58" s="258"/>
      <c r="J58" s="93">
        <f>Pusat!L223</f>
        <v>0.86260000000000003</v>
      </c>
      <c r="K58" s="261"/>
      <c r="L58" s="258"/>
      <c r="M58" s="153">
        <f t="shared" si="0"/>
        <v>0.86260000000000003</v>
      </c>
      <c r="O58" s="299"/>
      <c r="P58" s="289"/>
    </row>
    <row r="59" spans="1:16">
      <c r="A59" s="85">
        <v>58</v>
      </c>
      <c r="B59" s="86"/>
      <c r="C59" s="86" t="s">
        <v>534</v>
      </c>
      <c r="D59" s="619" t="s">
        <v>75</v>
      </c>
      <c r="E59" s="619"/>
      <c r="F59" s="619"/>
      <c r="G59" s="619"/>
      <c r="H59" s="159">
        <v>30</v>
      </c>
      <c r="I59" s="235"/>
      <c r="J59" s="275">
        <f>SUM(J60,J64,J72,J76,J80,J88,J93,J100)</f>
        <v>17.230594545122642</v>
      </c>
      <c r="K59" s="275" t="e">
        <f>SUM(K60,K64,K72,K76,K80,K88,K93,K100)</f>
        <v>#REF!</v>
      </c>
      <c r="L59" s="235"/>
      <c r="M59" s="276" t="e">
        <f>SUM(M60,M64,M72,M76,M80,M88,M93,M100)</f>
        <v>#REF!</v>
      </c>
      <c r="O59" s="287"/>
      <c r="P59" s="287"/>
    </row>
    <row r="60" spans="1:16">
      <c r="A60" s="85">
        <v>59</v>
      </c>
      <c r="B60" s="88"/>
      <c r="C60" s="88"/>
      <c r="D60" s="98">
        <v>1</v>
      </c>
      <c r="E60" s="604" t="s">
        <v>8</v>
      </c>
      <c r="F60" s="605"/>
      <c r="G60" s="606"/>
      <c r="H60" s="28">
        <v>3</v>
      </c>
      <c r="I60" s="235"/>
      <c r="J60" s="15">
        <f>SUM(J61:J63)</f>
        <v>0.82954545454545459</v>
      </c>
      <c r="K60" s="15" t="e">
        <f>SUM(K61:K63)</f>
        <v>#REF!</v>
      </c>
      <c r="L60" s="235"/>
      <c r="M60" s="251" t="e">
        <f>SUM(M61:M63)</f>
        <v>#REF!</v>
      </c>
      <c r="O60" s="123"/>
      <c r="P60" s="123"/>
    </row>
    <row r="61" spans="1:16" s="137" customFormat="1">
      <c r="A61" s="85">
        <v>60</v>
      </c>
      <c r="B61" s="138"/>
      <c r="C61" s="138"/>
      <c r="D61" s="138"/>
      <c r="E61" s="92" t="s">
        <v>9</v>
      </c>
      <c r="F61" s="595" t="s">
        <v>114</v>
      </c>
      <c r="G61" s="595"/>
      <c r="H61" s="93">
        <v>1.5</v>
      </c>
      <c r="I61" s="258"/>
      <c r="J61" s="93">
        <f>Pusat!L227</f>
        <v>7.9545454545454544E-2</v>
      </c>
      <c r="K61" s="93" t="e">
        <f>'Ctt Unit'!I43</f>
        <v>#REF!</v>
      </c>
      <c r="L61" s="258"/>
      <c r="M61" s="153" t="e">
        <f>AVERAGE(J61:K61)</f>
        <v>#REF!</v>
      </c>
      <c r="O61" s="299"/>
      <c r="P61" s="129" t="str">
        <f>'Ctt Unit'!L43</f>
        <v>-</v>
      </c>
    </row>
    <row r="62" spans="1:16" s="137" customFormat="1">
      <c r="A62" s="85">
        <v>61</v>
      </c>
      <c r="B62" s="138"/>
      <c r="C62" s="138"/>
      <c r="D62" s="138"/>
      <c r="E62" s="92" t="s">
        <v>11</v>
      </c>
      <c r="F62" s="595" t="s">
        <v>115</v>
      </c>
      <c r="G62" s="595"/>
      <c r="H62" s="93">
        <v>1</v>
      </c>
      <c r="I62" s="258"/>
      <c r="J62" s="93">
        <f>Pusat!L237</f>
        <v>0.25</v>
      </c>
      <c r="K62" s="93" t="e">
        <f>'Ctt Unit'!I44</f>
        <v>#REF!</v>
      </c>
      <c r="L62" s="258"/>
      <c r="M62" s="153" t="e">
        <f>AVERAGE(J62:K62)</f>
        <v>#REF!</v>
      </c>
      <c r="O62" s="299"/>
      <c r="P62" s="129" t="str">
        <f>'Ctt Unit'!L44</f>
        <v>-</v>
      </c>
    </row>
    <row r="63" spans="1:16" s="137" customFormat="1">
      <c r="A63" s="85">
        <v>62</v>
      </c>
      <c r="B63" s="138"/>
      <c r="C63" s="138"/>
      <c r="D63" s="138"/>
      <c r="E63" s="92" t="s">
        <v>13</v>
      </c>
      <c r="F63" s="595" t="s">
        <v>116</v>
      </c>
      <c r="G63" s="595"/>
      <c r="H63" s="93">
        <v>0.5</v>
      </c>
      <c r="I63" s="258"/>
      <c r="J63" s="93">
        <f>Pusat!L242</f>
        <v>0.5</v>
      </c>
      <c r="K63" s="93" t="e">
        <f>'Ctt Unit'!I45</f>
        <v>#REF!</v>
      </c>
      <c r="L63" s="258"/>
      <c r="M63" s="153" t="e">
        <f>AVERAGE(J63:K63)</f>
        <v>#REF!</v>
      </c>
      <c r="O63" s="299"/>
      <c r="P63" s="129" t="str">
        <f>'Ctt Unit'!L45</f>
        <v>-</v>
      </c>
    </row>
    <row r="64" spans="1:16">
      <c r="A64" s="85">
        <v>63</v>
      </c>
      <c r="B64" s="88"/>
      <c r="C64" s="88"/>
      <c r="D64" s="98">
        <v>2</v>
      </c>
      <c r="E64" s="604" t="s">
        <v>17</v>
      </c>
      <c r="F64" s="605"/>
      <c r="G64" s="606"/>
      <c r="H64" s="28">
        <v>3</v>
      </c>
      <c r="I64" s="235"/>
      <c r="J64" s="15">
        <f>SUM(J65:J66)</f>
        <v>2.9333333333333336</v>
      </c>
      <c r="K64" s="15" t="e">
        <f>SUM(K65:K66)</f>
        <v>#REF!</v>
      </c>
      <c r="L64" s="235"/>
      <c r="M64" s="251" t="e">
        <f>SUM(M65:M66)</f>
        <v>#REF!</v>
      </c>
      <c r="O64" s="123"/>
      <c r="P64" s="123"/>
    </row>
    <row r="65" spans="1:16" s="137" customFormat="1">
      <c r="A65" s="85">
        <v>64</v>
      </c>
      <c r="B65" s="138"/>
      <c r="C65" s="138"/>
      <c r="D65" s="138"/>
      <c r="E65" s="92" t="s">
        <v>9</v>
      </c>
      <c r="F65" s="595" t="s">
        <v>119</v>
      </c>
      <c r="G65" s="595"/>
      <c r="H65" s="93">
        <v>2</v>
      </c>
      <c r="I65" s="258"/>
      <c r="J65" s="93">
        <f>Pusat!L245</f>
        <v>2</v>
      </c>
      <c r="K65" s="93" t="e">
        <f>'Ctt Unit'!I47</f>
        <v>#REF!</v>
      </c>
      <c r="L65" s="258"/>
      <c r="M65" s="153" t="e">
        <f>AVERAGE(J65:K65)</f>
        <v>#REF!</v>
      </c>
      <c r="O65" s="299"/>
      <c r="P65" s="129" t="str">
        <f>'Ctt Unit'!L47</f>
        <v>-</v>
      </c>
    </row>
    <row r="66" spans="1:16" s="137" customFormat="1">
      <c r="A66" s="85">
        <v>65</v>
      </c>
      <c r="B66" s="138"/>
      <c r="C66" s="138"/>
      <c r="D66" s="138"/>
      <c r="E66" s="92" t="s">
        <v>11</v>
      </c>
      <c r="F66" s="595" t="s">
        <v>120</v>
      </c>
      <c r="G66" s="595"/>
      <c r="H66" s="93">
        <v>1</v>
      </c>
      <c r="I66" s="258"/>
      <c r="J66" s="93">
        <f>Pusat!L250</f>
        <v>0.93333333333333335</v>
      </c>
      <c r="K66" s="261"/>
      <c r="L66" s="258"/>
      <c r="M66" s="153">
        <f>AVERAGE(J66:K66)</f>
        <v>0.93333333333333335</v>
      </c>
      <c r="O66" s="299"/>
      <c r="P66" s="289"/>
    </row>
    <row r="67" spans="1:16" s="495" customFormat="1">
      <c r="A67" s="488"/>
      <c r="B67" s="489"/>
      <c r="C67" s="489"/>
      <c r="D67" s="489"/>
      <c r="E67" s="490"/>
      <c r="F67" s="491"/>
      <c r="G67" s="491"/>
      <c r="H67" s="492"/>
      <c r="I67" s="258"/>
      <c r="J67" s="492"/>
      <c r="K67" s="493"/>
      <c r="L67" s="258"/>
      <c r="M67" s="494"/>
      <c r="O67" s="496"/>
      <c r="P67" s="497"/>
    </row>
    <row r="68" spans="1:16" s="495" customFormat="1">
      <c r="A68" s="488"/>
      <c r="B68" s="498"/>
      <c r="C68" s="498"/>
      <c r="D68" s="498"/>
      <c r="E68" s="499"/>
      <c r="F68" s="500"/>
      <c r="G68" s="500"/>
      <c r="H68" s="258"/>
      <c r="I68" s="258"/>
      <c r="J68" s="258"/>
      <c r="K68" s="501"/>
      <c r="L68" s="258"/>
      <c r="M68" s="494"/>
      <c r="O68" s="502"/>
      <c r="P68" s="503"/>
    </row>
    <row r="69" spans="1:16" s="495" customFormat="1">
      <c r="A69" s="488"/>
      <c r="B69" s="498"/>
      <c r="C69" s="498"/>
      <c r="D69" s="498"/>
      <c r="E69" s="499"/>
      <c r="F69" s="500"/>
      <c r="G69" s="500"/>
      <c r="H69" s="258"/>
      <c r="I69" s="258"/>
      <c r="J69" s="258"/>
      <c r="K69" s="501"/>
      <c r="L69" s="258"/>
      <c r="M69" s="494"/>
      <c r="O69" s="502"/>
      <c r="P69" s="503"/>
    </row>
    <row r="70" spans="1:16" s="495" customFormat="1">
      <c r="A70" s="488"/>
      <c r="B70" s="498"/>
      <c r="C70" s="498"/>
      <c r="D70" s="498"/>
      <c r="E70" s="499"/>
      <c r="F70" s="500"/>
      <c r="G70" s="500"/>
      <c r="H70" s="258"/>
      <c r="I70" s="258"/>
      <c r="J70" s="258"/>
      <c r="K70" s="501"/>
      <c r="L70" s="258"/>
      <c r="M70" s="494"/>
      <c r="O70" s="502"/>
      <c r="P70" s="503"/>
    </row>
    <row r="71" spans="1:16" s="495" customFormat="1">
      <c r="A71" s="488"/>
      <c r="B71" s="504"/>
      <c r="C71" s="504"/>
      <c r="D71" s="504"/>
      <c r="E71" s="505"/>
      <c r="F71" s="506"/>
      <c r="G71" s="506"/>
      <c r="H71" s="507"/>
      <c r="I71" s="258"/>
      <c r="J71" s="507"/>
      <c r="K71" s="508"/>
      <c r="L71" s="258"/>
      <c r="M71" s="509"/>
      <c r="O71" s="510"/>
      <c r="P71" s="511"/>
    </row>
    <row r="72" spans="1:16">
      <c r="A72" s="85">
        <v>66</v>
      </c>
      <c r="B72" s="88"/>
      <c r="C72" s="88"/>
      <c r="D72" s="98">
        <v>3</v>
      </c>
      <c r="E72" s="604" t="s">
        <v>20</v>
      </c>
      <c r="F72" s="605"/>
      <c r="G72" s="606"/>
      <c r="H72" s="28">
        <v>4.5</v>
      </c>
      <c r="I72" s="235"/>
      <c r="J72" s="15">
        <f>SUM(J73:J75)</f>
        <v>1.62</v>
      </c>
      <c r="K72" s="15" t="e">
        <f>SUM(K73:K75)</f>
        <v>#REF!</v>
      </c>
      <c r="L72" s="235"/>
      <c r="M72" s="251" t="e">
        <f>SUM(M73:M75)</f>
        <v>#REF!</v>
      </c>
      <c r="O72" s="123"/>
      <c r="P72" s="123"/>
    </row>
    <row r="73" spans="1:16" s="137" customFormat="1">
      <c r="A73" s="137">
        <v>67</v>
      </c>
      <c r="B73" s="138"/>
      <c r="C73" s="138"/>
      <c r="D73" s="138"/>
      <c r="E73" s="92" t="s">
        <v>9</v>
      </c>
      <c r="F73" s="595" t="s">
        <v>61</v>
      </c>
      <c r="G73" s="595"/>
      <c r="H73" s="93">
        <v>1.5</v>
      </c>
      <c r="I73" s="258"/>
      <c r="J73" s="93">
        <f>Pusat!L274</f>
        <v>0.495</v>
      </c>
      <c r="K73" s="93" t="e">
        <f>'Ctt Unit'!I49</f>
        <v>#REF!</v>
      </c>
      <c r="L73" s="258"/>
      <c r="M73" s="153" t="e">
        <f>AVERAGE(J73:K73)</f>
        <v>#REF!</v>
      </c>
      <c r="O73" s="299"/>
      <c r="P73" s="129" t="str">
        <f>'Ctt Unit'!L49</f>
        <v>-</v>
      </c>
    </row>
    <row r="74" spans="1:16" s="137" customFormat="1">
      <c r="A74" s="137">
        <v>68</v>
      </c>
      <c r="B74" s="138"/>
      <c r="C74" s="138"/>
      <c r="D74" s="138"/>
      <c r="E74" s="92" t="s">
        <v>11</v>
      </c>
      <c r="F74" s="595" t="s">
        <v>123</v>
      </c>
      <c r="G74" s="595"/>
      <c r="H74" s="93">
        <v>1.5</v>
      </c>
      <c r="I74" s="258"/>
      <c r="J74" s="93">
        <f>Pusat!L276</f>
        <v>0</v>
      </c>
      <c r="K74" s="261"/>
      <c r="L74" s="258"/>
      <c r="M74" s="153">
        <f>AVERAGE(J74:K74)</f>
        <v>0</v>
      </c>
      <c r="O74" s="299"/>
      <c r="P74" s="289"/>
    </row>
    <row r="75" spans="1:16" s="137" customFormat="1">
      <c r="A75" s="137">
        <v>69</v>
      </c>
      <c r="B75" s="138"/>
      <c r="C75" s="138"/>
      <c r="D75" s="138"/>
      <c r="E75" s="92" t="s">
        <v>13</v>
      </c>
      <c r="F75" s="595" t="s">
        <v>124</v>
      </c>
      <c r="G75" s="595"/>
      <c r="H75" s="93">
        <v>1.5</v>
      </c>
      <c r="I75" s="258"/>
      <c r="J75" s="93">
        <f>Pusat!L281</f>
        <v>1.125</v>
      </c>
      <c r="K75" s="261"/>
      <c r="L75" s="258"/>
      <c r="M75" s="153">
        <f>AVERAGE(J75:K75)</f>
        <v>1.125</v>
      </c>
      <c r="O75" s="299"/>
      <c r="P75" s="289"/>
    </row>
    <row r="76" spans="1:16">
      <c r="A76" s="85">
        <v>70</v>
      </c>
      <c r="B76" s="88"/>
      <c r="C76" s="88"/>
      <c r="D76" s="98">
        <v>4</v>
      </c>
      <c r="E76" s="200" t="s">
        <v>23</v>
      </c>
      <c r="F76" s="88"/>
      <c r="G76" s="88"/>
      <c r="H76" s="28">
        <v>3.75</v>
      </c>
      <c r="I76" s="235"/>
      <c r="J76" s="15">
        <f>SUM(J77:J79)</f>
        <v>1.7916666666666667</v>
      </c>
      <c r="K76" s="15" t="e">
        <f>SUM(K77:K79)</f>
        <v>#REF!</v>
      </c>
      <c r="L76" s="235"/>
      <c r="M76" s="251" t="e">
        <f>SUM(M77:M79)</f>
        <v>#REF!</v>
      </c>
      <c r="O76" s="123"/>
      <c r="P76" s="123"/>
    </row>
    <row r="77" spans="1:16" s="137" customFormat="1">
      <c r="A77" s="137">
        <v>71</v>
      </c>
      <c r="B77" s="138"/>
      <c r="C77" s="138"/>
      <c r="D77" s="138"/>
      <c r="E77" s="92" t="s">
        <v>9</v>
      </c>
      <c r="F77" s="595" t="s">
        <v>127</v>
      </c>
      <c r="G77" s="595"/>
      <c r="H77" s="93">
        <v>0.5</v>
      </c>
      <c r="I77" s="258"/>
      <c r="J77" s="93">
        <f>Pusat!L284</f>
        <v>0</v>
      </c>
      <c r="K77" s="93" t="e">
        <f>'Ctt Unit'!I51</f>
        <v>#REF!</v>
      </c>
      <c r="L77" s="258"/>
      <c r="M77" s="153" t="e">
        <f>AVERAGE(J77:K77)</f>
        <v>#REF!</v>
      </c>
      <c r="O77" s="299"/>
      <c r="P77" s="129" t="str">
        <f>'Ctt Unit'!L51</f>
        <v>-</v>
      </c>
    </row>
    <row r="78" spans="1:16" s="137" customFormat="1">
      <c r="A78" s="137">
        <v>72</v>
      </c>
      <c r="B78" s="138"/>
      <c r="C78" s="138"/>
      <c r="D78" s="138"/>
      <c r="E78" s="92" t="s">
        <v>11</v>
      </c>
      <c r="F78" s="595" t="s">
        <v>128</v>
      </c>
      <c r="G78" s="595"/>
      <c r="H78" s="93">
        <v>1</v>
      </c>
      <c r="I78" s="258"/>
      <c r="J78" s="93">
        <f>Pusat!L286</f>
        <v>0.625</v>
      </c>
      <c r="K78" s="93" t="e">
        <f>'Ctt Unit'!I52</f>
        <v>#REF!</v>
      </c>
      <c r="L78" s="258"/>
      <c r="M78" s="153" t="e">
        <f>AVERAGE(J78:K78)</f>
        <v>#REF!</v>
      </c>
      <c r="O78" s="299"/>
      <c r="P78" s="129" t="str">
        <f>'Ctt Unit'!L52</f>
        <v>-</v>
      </c>
    </row>
    <row r="79" spans="1:16" s="137" customFormat="1">
      <c r="A79" s="137">
        <v>73</v>
      </c>
      <c r="B79" s="138"/>
      <c r="C79" s="138"/>
      <c r="D79" s="138"/>
      <c r="E79" s="92" t="s">
        <v>13</v>
      </c>
      <c r="F79" s="595" t="s">
        <v>129</v>
      </c>
      <c r="G79" s="595"/>
      <c r="H79" s="93">
        <v>2.25</v>
      </c>
      <c r="I79" s="258"/>
      <c r="J79" s="93">
        <f>Pusat!L289</f>
        <v>1.1666666666666667</v>
      </c>
      <c r="K79" s="93" t="e">
        <f>'Ctt Unit'!I53</f>
        <v>#REF!</v>
      </c>
      <c r="L79" s="258"/>
      <c r="M79" s="153" t="e">
        <f>AVERAGE(J79:K79)</f>
        <v>#REF!</v>
      </c>
      <c r="O79" s="299"/>
      <c r="P79" s="129" t="str">
        <f>'Ctt Unit'!L53</f>
        <v>-</v>
      </c>
    </row>
    <row r="80" spans="1:16">
      <c r="A80" s="85">
        <v>74</v>
      </c>
      <c r="B80" s="88"/>
      <c r="C80" s="88"/>
      <c r="D80" s="98">
        <v>5</v>
      </c>
      <c r="E80" s="200" t="s">
        <v>27</v>
      </c>
      <c r="F80" s="88"/>
      <c r="G80" s="241"/>
      <c r="H80" s="28">
        <v>4.5</v>
      </c>
      <c r="I80" s="235"/>
      <c r="J80" s="15">
        <f>SUM(J81:J87)</f>
        <v>2.8919154011619357</v>
      </c>
      <c r="K80" s="15" t="e">
        <f>SUM(K81:K87)</f>
        <v>#REF!</v>
      </c>
      <c r="L80" s="235"/>
      <c r="M80" s="251" t="e">
        <f>SUM(M81:M87)</f>
        <v>#REF!</v>
      </c>
      <c r="O80" s="123"/>
      <c r="P80" s="123"/>
    </row>
    <row r="81" spans="1:16" s="137" customFormat="1">
      <c r="A81" s="137">
        <v>75</v>
      </c>
      <c r="B81" s="138"/>
      <c r="C81" s="138"/>
      <c r="D81" s="138"/>
      <c r="E81" s="92" t="s">
        <v>9</v>
      </c>
      <c r="F81" s="595" t="s">
        <v>137</v>
      </c>
      <c r="G81" s="595"/>
      <c r="H81" s="93">
        <v>1</v>
      </c>
      <c r="I81" s="258"/>
      <c r="J81" s="93">
        <f>Pusat!L294</f>
        <v>0.75</v>
      </c>
      <c r="K81" s="93" t="e">
        <f>'Ctt Unit'!I55</f>
        <v>#REF!</v>
      </c>
      <c r="L81" s="258"/>
      <c r="M81" s="153" t="e">
        <f t="shared" ref="M81:M87" si="1">AVERAGE(J81:K81)</f>
        <v>#REF!</v>
      </c>
      <c r="O81" s="299"/>
      <c r="P81" s="129" t="str">
        <f>'Ctt Unit'!L55</f>
        <v>-</v>
      </c>
    </row>
    <row r="82" spans="1:16" s="137" customFormat="1">
      <c r="A82" s="137">
        <v>76</v>
      </c>
      <c r="B82" s="138"/>
      <c r="C82" s="138"/>
      <c r="D82" s="138"/>
      <c r="E82" s="92" t="s">
        <v>11</v>
      </c>
      <c r="F82" s="595" t="s">
        <v>138</v>
      </c>
      <c r="G82" s="595"/>
      <c r="H82" s="93">
        <v>0.5</v>
      </c>
      <c r="I82" s="258"/>
      <c r="J82" s="93">
        <f>Pusat!L297</f>
        <v>0.125</v>
      </c>
      <c r="K82" s="261"/>
      <c r="L82" s="258"/>
      <c r="M82" s="153">
        <f t="shared" si="1"/>
        <v>0.125</v>
      </c>
      <c r="O82" s="299"/>
      <c r="P82" s="289"/>
    </row>
    <row r="83" spans="1:16" s="137" customFormat="1">
      <c r="A83" s="137">
        <v>77</v>
      </c>
      <c r="B83" s="138"/>
      <c r="C83" s="138"/>
      <c r="D83" s="138"/>
      <c r="E83" s="92" t="s">
        <v>13</v>
      </c>
      <c r="F83" s="595" t="s">
        <v>139</v>
      </c>
      <c r="G83" s="595"/>
      <c r="H83" s="93">
        <v>0.5</v>
      </c>
      <c r="I83" s="258"/>
      <c r="J83" s="93">
        <f>Pusat!L302</f>
        <v>0.5</v>
      </c>
      <c r="K83" s="93" t="e">
        <f>'Ctt Unit'!I56</f>
        <v>#REF!</v>
      </c>
      <c r="L83" s="258"/>
      <c r="M83" s="153" t="e">
        <f t="shared" si="1"/>
        <v>#REF!</v>
      </c>
      <c r="O83" s="299"/>
      <c r="P83" s="129" t="str">
        <f>'Ctt Unit'!L56</f>
        <v>-</v>
      </c>
    </row>
    <row r="84" spans="1:16" s="137" customFormat="1">
      <c r="A84" s="137">
        <v>78</v>
      </c>
      <c r="B84" s="138"/>
      <c r="C84" s="138"/>
      <c r="D84" s="138"/>
      <c r="E84" s="92" t="s">
        <v>15</v>
      </c>
      <c r="F84" s="595" t="s">
        <v>140</v>
      </c>
      <c r="G84" s="595"/>
      <c r="H84" s="93">
        <v>0.5</v>
      </c>
      <c r="I84" s="258"/>
      <c r="J84" s="93">
        <f>Pusat!L304</f>
        <v>0.5</v>
      </c>
      <c r="K84" s="93" t="e">
        <f>'Ctt Unit'!I57</f>
        <v>#REF!</v>
      </c>
      <c r="L84" s="258"/>
      <c r="M84" s="153" t="e">
        <f t="shared" si="1"/>
        <v>#REF!</v>
      </c>
      <c r="O84" s="299"/>
      <c r="P84" s="129" t="str">
        <f>'Ctt Unit'!L57</f>
        <v>-</v>
      </c>
    </row>
    <row r="85" spans="1:16" s="137" customFormat="1">
      <c r="A85" s="137">
        <v>79</v>
      </c>
      <c r="B85" s="138"/>
      <c r="C85" s="138"/>
      <c r="D85" s="138"/>
      <c r="E85" s="92" t="s">
        <v>32</v>
      </c>
      <c r="F85" s="595" t="s">
        <v>141</v>
      </c>
      <c r="G85" s="595"/>
      <c r="H85" s="93">
        <v>0.5</v>
      </c>
      <c r="I85" s="258"/>
      <c r="J85" s="93">
        <f>Pusat!L309</f>
        <v>5.4971319311663477E-3</v>
      </c>
      <c r="K85" s="261"/>
      <c r="L85" s="258"/>
      <c r="M85" s="153">
        <f t="shared" si="1"/>
        <v>5.4971319311663477E-3</v>
      </c>
      <c r="O85" s="299"/>
      <c r="P85" s="289"/>
    </row>
    <row r="86" spans="1:16" s="137" customFormat="1">
      <c r="A86" s="137">
        <v>80</v>
      </c>
      <c r="B86" s="138"/>
      <c r="C86" s="138"/>
      <c r="D86" s="138"/>
      <c r="E86" s="92" t="s">
        <v>34</v>
      </c>
      <c r="F86" s="595" t="s">
        <v>142</v>
      </c>
      <c r="G86" s="595"/>
      <c r="H86" s="93">
        <v>0.5</v>
      </c>
      <c r="I86" s="258"/>
      <c r="J86" s="93">
        <f>Pusat!L313</f>
        <v>1.141826923076923E-2</v>
      </c>
      <c r="K86" s="261"/>
      <c r="L86" s="258"/>
      <c r="M86" s="153">
        <f t="shared" si="1"/>
        <v>1.141826923076923E-2</v>
      </c>
      <c r="O86" s="299"/>
      <c r="P86" s="289"/>
    </row>
    <row r="87" spans="1:16" s="137" customFormat="1" ht="30">
      <c r="A87" s="137">
        <v>81</v>
      </c>
      <c r="B87" s="138"/>
      <c r="C87" s="138"/>
      <c r="D87" s="138"/>
      <c r="E87" s="92" t="s">
        <v>36</v>
      </c>
      <c r="F87" s="595" t="s">
        <v>143</v>
      </c>
      <c r="G87" s="595"/>
      <c r="H87" s="93">
        <v>1</v>
      </c>
      <c r="I87" s="258"/>
      <c r="J87" s="93">
        <f>Pusat!L317</f>
        <v>1</v>
      </c>
      <c r="K87" s="261"/>
      <c r="L87" s="258"/>
      <c r="M87" s="153">
        <f t="shared" si="1"/>
        <v>1</v>
      </c>
      <c r="O87" s="299"/>
      <c r="P87" s="289"/>
    </row>
    <row r="88" spans="1:16">
      <c r="A88" s="85">
        <v>82</v>
      </c>
      <c r="B88" s="88"/>
      <c r="C88" s="88"/>
      <c r="D88" s="98">
        <v>6</v>
      </c>
      <c r="E88" s="200" t="s">
        <v>40</v>
      </c>
      <c r="F88" s="88"/>
      <c r="G88" s="88"/>
      <c r="H88" s="28">
        <v>3.75</v>
      </c>
      <c r="I88" s="235"/>
      <c r="J88" s="15">
        <f>SUM(J89:J92)</f>
        <v>0.71313368941525002</v>
      </c>
      <c r="K88" s="15" t="e">
        <f>SUM(K89:K92)</f>
        <v>#REF!</v>
      </c>
      <c r="L88" s="235"/>
      <c r="M88" s="251" t="e">
        <f>SUM(M89:M92)</f>
        <v>#REF!</v>
      </c>
      <c r="O88" s="123"/>
      <c r="P88" s="123"/>
    </row>
    <row r="89" spans="1:16" s="137" customFormat="1">
      <c r="A89" s="137">
        <v>83</v>
      </c>
      <c r="B89" s="138"/>
      <c r="C89" s="138"/>
      <c r="D89" s="138"/>
      <c r="E89" s="92" t="s">
        <v>9</v>
      </c>
      <c r="F89" s="595" t="s">
        <v>144</v>
      </c>
      <c r="G89" s="595"/>
      <c r="H89" s="93">
        <v>1</v>
      </c>
      <c r="I89" s="258"/>
      <c r="J89" s="93">
        <f>Pusat!L323</f>
        <v>0.13563368941524998</v>
      </c>
      <c r="K89" s="93" t="e">
        <f>'Ctt Unit'!I59</f>
        <v>#REF!</v>
      </c>
      <c r="L89" s="258"/>
      <c r="M89" s="153" t="e">
        <f>AVERAGE(J89:K89)</f>
        <v>#REF!</v>
      </c>
      <c r="O89" s="299"/>
      <c r="P89" s="129" t="str">
        <f>'Ctt Unit'!L59</f>
        <v>-</v>
      </c>
    </row>
    <row r="90" spans="1:16" s="137" customFormat="1">
      <c r="A90" s="137">
        <v>84</v>
      </c>
      <c r="B90" s="138"/>
      <c r="C90" s="138"/>
      <c r="D90" s="138"/>
      <c r="E90" s="92" t="s">
        <v>11</v>
      </c>
      <c r="F90" s="595" t="s">
        <v>145</v>
      </c>
      <c r="G90" s="595"/>
      <c r="H90" s="93">
        <v>1</v>
      </c>
      <c r="I90" s="258"/>
      <c r="J90" s="93">
        <f>Pusat!L337</f>
        <v>0</v>
      </c>
      <c r="K90" s="93" t="e">
        <f>'Ctt Unit'!I60</f>
        <v>#REF!</v>
      </c>
      <c r="L90" s="258"/>
      <c r="M90" s="153" t="e">
        <f>AVERAGE(J90:K90)</f>
        <v>#REF!</v>
      </c>
      <c r="O90" s="299"/>
      <c r="P90" s="129" t="str">
        <f>'Ctt Unit'!L60</f>
        <v>-</v>
      </c>
    </row>
    <row r="91" spans="1:16" s="137" customFormat="1">
      <c r="A91" s="137">
        <v>85</v>
      </c>
      <c r="B91" s="138"/>
      <c r="C91" s="138"/>
      <c r="D91" s="138"/>
      <c r="E91" s="92" t="s">
        <v>13</v>
      </c>
      <c r="F91" s="595" t="s">
        <v>581</v>
      </c>
      <c r="G91" s="595"/>
      <c r="H91" s="93">
        <v>1</v>
      </c>
      <c r="I91" s="258"/>
      <c r="J91" s="93">
        <f>Pusat!L339</f>
        <v>0.33</v>
      </c>
      <c r="K91" s="93" t="e">
        <f>'Ctt Unit'!I61</f>
        <v>#REF!</v>
      </c>
      <c r="L91" s="258"/>
      <c r="M91" s="153" t="e">
        <f>AVERAGE(J91:K91)</f>
        <v>#REF!</v>
      </c>
      <c r="O91" s="299"/>
      <c r="P91" s="129" t="str">
        <f>'Ctt Unit'!L61</f>
        <v>-</v>
      </c>
    </row>
    <row r="92" spans="1:16" s="137" customFormat="1">
      <c r="A92" s="137">
        <v>86</v>
      </c>
      <c r="B92" s="138"/>
      <c r="C92" s="138"/>
      <c r="D92" s="138"/>
      <c r="E92" s="92" t="s">
        <v>15</v>
      </c>
      <c r="F92" s="595" t="s">
        <v>147</v>
      </c>
      <c r="G92" s="595"/>
      <c r="H92" s="93">
        <v>0.75</v>
      </c>
      <c r="I92" s="258"/>
      <c r="J92" s="93">
        <f>Pusat!L341</f>
        <v>0.2475</v>
      </c>
      <c r="K92" s="93" t="e">
        <f>'Ctt Unit'!I62</f>
        <v>#REF!</v>
      </c>
      <c r="L92" s="258"/>
      <c r="M92" s="153" t="e">
        <f>AVERAGE(J92:K92)</f>
        <v>#REF!</v>
      </c>
      <c r="O92" s="299"/>
      <c r="P92" s="129" t="str">
        <f>'Ctt Unit'!L62</f>
        <v>-</v>
      </c>
    </row>
    <row r="93" spans="1:16">
      <c r="A93" s="85">
        <v>87</v>
      </c>
      <c r="B93" s="88"/>
      <c r="C93" s="88"/>
      <c r="D93" s="98">
        <v>7</v>
      </c>
      <c r="E93" s="604" t="s">
        <v>43</v>
      </c>
      <c r="F93" s="605"/>
      <c r="G93" s="606"/>
      <c r="H93" s="28">
        <v>3.75</v>
      </c>
      <c r="I93" s="235"/>
      <c r="J93" s="15">
        <f>SUM(J94:J99)</f>
        <v>2.7010000000000001</v>
      </c>
      <c r="K93" s="15" t="e">
        <f>SUM(K94:K98)</f>
        <v>#REF!</v>
      </c>
      <c r="L93" s="235"/>
      <c r="M93" s="251" t="e">
        <f>SUM(M94:M99)</f>
        <v>#REF!</v>
      </c>
      <c r="O93" s="123"/>
      <c r="P93" s="123"/>
    </row>
    <row r="94" spans="1:16" s="137" customFormat="1">
      <c r="A94" s="137">
        <v>88</v>
      </c>
      <c r="B94" s="138"/>
      <c r="C94" s="138"/>
      <c r="D94" s="138"/>
      <c r="E94" s="92" t="s">
        <v>9</v>
      </c>
      <c r="F94" s="595" t="s">
        <v>148</v>
      </c>
      <c r="G94" s="595"/>
      <c r="H94" s="93">
        <v>0.75</v>
      </c>
      <c r="I94" s="258"/>
      <c r="J94" s="93">
        <f>Pusat!L344</f>
        <v>0.75</v>
      </c>
      <c r="K94" s="93" t="e">
        <f>'Ctt Unit'!I64</f>
        <v>#REF!</v>
      </c>
      <c r="L94" s="258"/>
      <c r="M94" s="153" t="e">
        <f t="shared" ref="M94:M99" si="2">AVERAGE(J94:K94)</f>
        <v>#REF!</v>
      </c>
      <c r="O94" s="299"/>
      <c r="P94" s="129" t="str">
        <f>'Ctt Unit'!L64</f>
        <v>-</v>
      </c>
    </row>
    <row r="95" spans="1:16" s="137" customFormat="1">
      <c r="A95" s="137">
        <v>89</v>
      </c>
      <c r="B95" s="138"/>
      <c r="C95" s="138"/>
      <c r="D95" s="138"/>
      <c r="E95" s="92" t="s">
        <v>11</v>
      </c>
      <c r="F95" s="595" t="s">
        <v>149</v>
      </c>
      <c r="G95" s="595"/>
      <c r="H95" s="93">
        <v>0.6</v>
      </c>
      <c r="I95" s="258"/>
      <c r="J95" s="93">
        <f>Pusat!L351</f>
        <v>0.6</v>
      </c>
      <c r="K95" s="93" t="e">
        <f>'Ctt Unit'!I65</f>
        <v>#REF!</v>
      </c>
      <c r="L95" s="258"/>
      <c r="M95" s="153" t="e">
        <f t="shared" si="2"/>
        <v>#REF!</v>
      </c>
      <c r="O95" s="299"/>
      <c r="P95" s="129" t="str">
        <f>'Ctt Unit'!L65</f>
        <v>-</v>
      </c>
    </row>
    <row r="96" spans="1:16" s="137" customFormat="1">
      <c r="A96" s="137">
        <v>90</v>
      </c>
      <c r="B96" s="138"/>
      <c r="C96" s="138"/>
      <c r="D96" s="138"/>
      <c r="E96" s="92" t="s">
        <v>13</v>
      </c>
      <c r="F96" s="595" t="s">
        <v>624</v>
      </c>
      <c r="G96" s="595"/>
      <c r="H96" s="93">
        <v>0.6</v>
      </c>
      <c r="I96" s="258"/>
      <c r="J96" s="93">
        <f>Pusat!L358</f>
        <v>0.6</v>
      </c>
      <c r="K96" s="261"/>
      <c r="L96" s="258"/>
      <c r="M96" s="153">
        <f>AVERAGE(J96:K96)</f>
        <v>0.6</v>
      </c>
      <c r="O96" s="299"/>
      <c r="P96" s="129" t="str">
        <f>'Ctt Unit'!L65</f>
        <v>-</v>
      </c>
    </row>
    <row r="97" spans="1:16" s="137" customFormat="1">
      <c r="A97" s="137">
        <v>90</v>
      </c>
      <c r="B97" s="138"/>
      <c r="C97" s="138"/>
      <c r="D97" s="138"/>
      <c r="E97" s="92" t="s">
        <v>15</v>
      </c>
      <c r="F97" s="595" t="s">
        <v>150</v>
      </c>
      <c r="G97" s="595"/>
      <c r="H97" s="93">
        <v>0.6</v>
      </c>
      <c r="I97" s="258"/>
      <c r="J97" s="93">
        <f>Pusat!L360</f>
        <v>0.39999999999999997</v>
      </c>
      <c r="K97" s="93" t="e">
        <f>'Ctt Unit'!I66</f>
        <v>#REF!</v>
      </c>
      <c r="L97" s="258"/>
      <c r="M97" s="153" t="e">
        <f t="shared" si="2"/>
        <v>#REF!</v>
      </c>
      <c r="O97" s="299"/>
      <c r="P97" s="129" t="str">
        <f>'Ctt Unit'!L66</f>
        <v>-</v>
      </c>
    </row>
    <row r="98" spans="1:16" s="137" customFormat="1">
      <c r="A98" s="137">
        <v>91</v>
      </c>
      <c r="B98" s="138"/>
      <c r="C98" s="138"/>
      <c r="D98" s="138"/>
      <c r="E98" s="92" t="s">
        <v>32</v>
      </c>
      <c r="F98" s="595" t="s">
        <v>107</v>
      </c>
      <c r="G98" s="595"/>
      <c r="H98" s="93">
        <v>0.6</v>
      </c>
      <c r="I98" s="258"/>
      <c r="J98" s="93">
        <f>Pusat!L365</f>
        <v>0</v>
      </c>
      <c r="K98" s="261"/>
      <c r="L98" s="258"/>
      <c r="M98" s="153">
        <f t="shared" si="2"/>
        <v>0</v>
      </c>
      <c r="O98" s="299"/>
      <c r="P98" s="289"/>
    </row>
    <row r="99" spans="1:16" s="137" customFormat="1">
      <c r="B99" s="138"/>
      <c r="C99" s="138"/>
      <c r="D99" s="138"/>
      <c r="E99" s="92" t="s">
        <v>34</v>
      </c>
      <c r="F99" s="595" t="s">
        <v>625</v>
      </c>
      <c r="G99" s="595"/>
      <c r="H99" s="93">
        <v>0.6</v>
      </c>
      <c r="I99" s="258"/>
      <c r="J99" s="93">
        <f>Pusat!L377</f>
        <v>0.35099999999999998</v>
      </c>
      <c r="K99" s="261"/>
      <c r="L99" s="258"/>
      <c r="M99" s="153">
        <f t="shared" si="2"/>
        <v>0.35099999999999998</v>
      </c>
      <c r="O99" s="299"/>
      <c r="P99" s="289"/>
    </row>
    <row r="100" spans="1:16">
      <c r="A100" s="85">
        <v>92</v>
      </c>
      <c r="B100" s="88"/>
      <c r="C100" s="88"/>
      <c r="D100" s="98">
        <v>8</v>
      </c>
      <c r="E100" s="604" t="s">
        <v>51</v>
      </c>
      <c r="F100" s="605"/>
      <c r="G100" s="606"/>
      <c r="H100" s="28">
        <v>3.75</v>
      </c>
      <c r="I100" s="235"/>
      <c r="J100" s="15">
        <f>SUM(J101:J102)</f>
        <v>3.75</v>
      </c>
      <c r="K100" s="15" t="e">
        <f>SUM(K101:K102)</f>
        <v>#REF!</v>
      </c>
      <c r="L100" s="235"/>
      <c r="M100" s="251" t="e">
        <f>SUM(M101:M102)</f>
        <v>#REF!</v>
      </c>
      <c r="O100" s="123"/>
      <c r="P100" s="123"/>
    </row>
    <row r="101" spans="1:16" s="137" customFormat="1">
      <c r="A101" s="137">
        <v>93</v>
      </c>
      <c r="B101" s="138"/>
      <c r="C101" s="138"/>
      <c r="D101" s="138"/>
      <c r="E101" s="92" t="s">
        <v>9</v>
      </c>
      <c r="F101" s="595" t="s">
        <v>74</v>
      </c>
      <c r="G101" s="595"/>
      <c r="H101" s="93">
        <v>2.5</v>
      </c>
      <c r="I101" s="258"/>
      <c r="J101" s="93">
        <f>Pusat!L381</f>
        <v>2.5</v>
      </c>
      <c r="K101" s="93" t="e">
        <f>'Ctt Unit'!I68</f>
        <v>#REF!</v>
      </c>
      <c r="L101" s="258"/>
      <c r="M101" s="153" t="e">
        <f>AVERAGE(J101:K101)</f>
        <v>#REF!</v>
      </c>
      <c r="O101" s="299"/>
      <c r="P101" s="129" t="str">
        <f>'Ctt Unit'!L68</f>
        <v>-</v>
      </c>
    </row>
    <row r="102" spans="1:16" s="137" customFormat="1">
      <c r="A102" s="137">
        <v>94</v>
      </c>
      <c r="B102" s="138"/>
      <c r="C102" s="138"/>
      <c r="D102" s="138"/>
      <c r="E102" s="92" t="s">
        <v>11</v>
      </c>
      <c r="F102" s="595" t="s">
        <v>151</v>
      </c>
      <c r="G102" s="595"/>
      <c r="H102" s="93">
        <v>1.25</v>
      </c>
      <c r="I102" s="258"/>
      <c r="J102" s="93">
        <f>Pusat!L388</f>
        <v>1.25</v>
      </c>
      <c r="K102" s="93" t="e">
        <f>'Ctt Unit'!I69</f>
        <v>#REF!</v>
      </c>
      <c r="L102" s="258"/>
      <c r="M102" s="153" t="e">
        <f>AVERAGE(J102:K102)</f>
        <v>#REF!</v>
      </c>
      <c r="O102" s="299"/>
      <c r="P102" s="129" t="str">
        <f>'Ctt Unit'!L69</f>
        <v>-</v>
      </c>
    </row>
    <row r="103" spans="1:16">
      <c r="A103" s="85">
        <v>95</v>
      </c>
      <c r="B103" s="617" t="s">
        <v>576</v>
      </c>
      <c r="C103" s="617"/>
      <c r="D103" s="617"/>
      <c r="E103" s="617"/>
      <c r="F103" s="617"/>
      <c r="G103" s="617"/>
      <c r="H103" s="169">
        <v>60</v>
      </c>
      <c r="I103" s="119"/>
      <c r="J103" s="169">
        <f>SUM(J5,J48,J59)</f>
        <v>33.650594545122644</v>
      </c>
      <c r="K103" s="169" t="e">
        <f>SUM(K5,K48,K59)</f>
        <v>#REF!</v>
      </c>
      <c r="L103" s="119"/>
      <c r="M103" s="169" t="e">
        <f>SUM(M5,M48,M59)</f>
        <v>#REF!</v>
      </c>
      <c r="O103" s="290"/>
      <c r="P103" s="290"/>
    </row>
    <row r="104" spans="1:16">
      <c r="A104" s="85">
        <v>96</v>
      </c>
      <c r="B104" s="60"/>
      <c r="C104" s="60"/>
      <c r="D104" s="106"/>
      <c r="E104" s="106"/>
      <c r="F104" s="60"/>
      <c r="G104" s="60"/>
      <c r="H104" s="134"/>
      <c r="I104" s="235"/>
      <c r="J104" s="238"/>
      <c r="K104" s="238"/>
      <c r="L104" s="245"/>
      <c r="M104" s="284"/>
      <c r="O104" s="291"/>
      <c r="P104" s="291"/>
    </row>
    <row r="105" spans="1:16">
      <c r="A105" s="85">
        <v>97</v>
      </c>
      <c r="B105" s="60"/>
      <c r="C105" s="60"/>
      <c r="D105" s="106"/>
      <c r="E105" s="106"/>
      <c r="F105" s="60"/>
      <c r="G105" s="60"/>
      <c r="H105" s="134"/>
      <c r="I105" s="235"/>
      <c r="J105" s="238"/>
      <c r="K105" s="238"/>
      <c r="L105" s="245"/>
      <c r="M105" s="252"/>
      <c r="O105" s="291"/>
      <c r="P105" s="291"/>
    </row>
    <row r="106" spans="1:16">
      <c r="A106" s="85">
        <v>98</v>
      </c>
      <c r="B106" s="242" t="s">
        <v>76</v>
      </c>
      <c r="C106" s="537" t="s">
        <v>77</v>
      </c>
      <c r="D106" s="538"/>
      <c r="E106" s="538"/>
      <c r="F106" s="538"/>
      <c r="G106" s="539"/>
      <c r="H106" s="4"/>
      <c r="I106" s="235"/>
      <c r="J106" s="239"/>
      <c r="K106" s="239"/>
      <c r="M106" s="253"/>
      <c r="O106" s="292"/>
      <c r="P106" s="292"/>
    </row>
    <row r="107" spans="1:16">
      <c r="A107" s="85">
        <v>99</v>
      </c>
      <c r="B107" s="97"/>
      <c r="C107" s="98"/>
      <c r="D107" s="107">
        <v>1</v>
      </c>
      <c r="E107" s="614" t="s">
        <v>78</v>
      </c>
      <c r="F107" s="615"/>
      <c r="G107" s="616"/>
      <c r="H107" s="15">
        <v>10</v>
      </c>
      <c r="I107" s="235"/>
      <c r="J107" s="15">
        <f>SUM(J108:J109)</f>
        <v>6.9668999999999999</v>
      </c>
      <c r="K107" s="246"/>
      <c r="L107" s="245"/>
      <c r="M107" s="254">
        <f>SUM(M108:M109)</f>
        <v>6.9668999999999999</v>
      </c>
      <c r="O107" s="123"/>
      <c r="P107" s="241"/>
    </row>
    <row r="108" spans="1:16" s="137" customFormat="1">
      <c r="A108" s="137">
        <v>100</v>
      </c>
      <c r="B108" s="138"/>
      <c r="C108" s="138"/>
      <c r="D108" s="138"/>
      <c r="E108" s="92" t="s">
        <v>9</v>
      </c>
      <c r="F108" s="270" t="s">
        <v>79</v>
      </c>
      <c r="G108" s="138"/>
      <c r="H108" s="93">
        <v>3</v>
      </c>
      <c r="I108" s="258"/>
      <c r="J108" s="93">
        <f>Pusat!L396</f>
        <v>3</v>
      </c>
      <c r="K108" s="134"/>
      <c r="L108" s="269"/>
      <c r="M108" s="256">
        <f>J108</f>
        <v>3</v>
      </c>
      <c r="O108" s="299"/>
      <c r="P108" s="126"/>
    </row>
    <row r="109" spans="1:16" s="137" customFormat="1">
      <c r="A109" s="137">
        <v>101</v>
      </c>
      <c r="B109" s="138"/>
      <c r="C109" s="138"/>
      <c r="D109" s="138"/>
      <c r="E109" s="92" t="s">
        <v>11</v>
      </c>
      <c r="F109" s="270" t="s">
        <v>80</v>
      </c>
      <c r="G109" s="138"/>
      <c r="H109" s="93">
        <v>7</v>
      </c>
      <c r="I109" s="258"/>
      <c r="J109" s="93">
        <f>Pusat!L397</f>
        <v>3.9668999999999999</v>
      </c>
      <c r="K109" s="134"/>
      <c r="L109" s="269"/>
      <c r="M109" s="256">
        <f>J109</f>
        <v>3.9668999999999999</v>
      </c>
      <c r="O109" s="299"/>
      <c r="P109" s="126"/>
    </row>
    <row r="110" spans="1:16">
      <c r="A110" s="85">
        <v>103</v>
      </c>
      <c r="B110" s="277"/>
      <c r="C110" s="277"/>
      <c r="D110" s="278">
        <v>2</v>
      </c>
      <c r="E110" s="598" t="s">
        <v>81</v>
      </c>
      <c r="F110" s="599"/>
      <c r="G110" s="600"/>
      <c r="H110" s="280">
        <v>10</v>
      </c>
      <c r="I110" s="235"/>
      <c r="J110" s="280">
        <f>SUM(J111)</f>
        <v>7.5</v>
      </c>
      <c r="K110" s="281"/>
      <c r="L110" s="245"/>
      <c r="M110" s="283">
        <f>SUM(M111)</f>
        <v>7.5</v>
      </c>
      <c r="O110" s="288"/>
      <c r="P110" s="293"/>
    </row>
    <row r="111" spans="1:16" s="137" customFormat="1">
      <c r="A111" s="137">
        <v>104</v>
      </c>
      <c r="B111" s="138"/>
      <c r="C111" s="138"/>
      <c r="D111" s="92"/>
      <c r="E111" s="92" t="s">
        <v>59</v>
      </c>
      <c r="F111" s="270" t="s">
        <v>82</v>
      </c>
      <c r="G111" s="138"/>
      <c r="H111" s="93">
        <v>10</v>
      </c>
      <c r="I111" s="258"/>
      <c r="J111" s="93">
        <f>Pusat!L399</f>
        <v>7.5</v>
      </c>
      <c r="K111" s="134"/>
      <c r="L111" s="269"/>
      <c r="M111" s="256">
        <f>J111</f>
        <v>7.5</v>
      </c>
      <c r="O111" s="299"/>
      <c r="P111" s="126"/>
    </row>
    <row r="112" spans="1:16">
      <c r="A112" s="85">
        <v>106</v>
      </c>
      <c r="B112" s="277"/>
      <c r="C112" s="277"/>
      <c r="D112" s="278">
        <v>3</v>
      </c>
      <c r="E112" s="598" t="s">
        <v>83</v>
      </c>
      <c r="F112" s="599"/>
      <c r="G112" s="600"/>
      <c r="H112" s="280">
        <v>10</v>
      </c>
      <c r="I112" s="235"/>
      <c r="J112" s="280">
        <f>SUM(J113)</f>
        <v>0</v>
      </c>
      <c r="K112" s="281"/>
      <c r="L112" s="245"/>
      <c r="M112" s="283">
        <f>SUM(M113)</f>
        <v>0</v>
      </c>
      <c r="O112" s="288"/>
      <c r="P112" s="293"/>
    </row>
    <row r="113" spans="1:16" s="137" customFormat="1">
      <c r="A113" s="137">
        <v>107</v>
      </c>
      <c r="B113" s="138"/>
      <c r="C113" s="138"/>
      <c r="D113" s="92"/>
      <c r="E113" s="92" t="s">
        <v>59</v>
      </c>
      <c r="F113" s="270" t="s">
        <v>82</v>
      </c>
      <c r="G113" s="138"/>
      <c r="H113" s="93">
        <v>10</v>
      </c>
      <c r="I113" s="258"/>
      <c r="J113" s="93">
        <f>Pusat!L401</f>
        <v>0</v>
      </c>
      <c r="K113" s="134"/>
      <c r="L113" s="269"/>
      <c r="M113" s="256">
        <f>J113</f>
        <v>0</v>
      </c>
      <c r="O113" s="299"/>
      <c r="P113" s="126"/>
    </row>
    <row r="114" spans="1:16">
      <c r="A114" s="85">
        <v>109</v>
      </c>
      <c r="B114" s="277"/>
      <c r="C114" s="277"/>
      <c r="D114" s="278">
        <v>4</v>
      </c>
      <c r="E114" s="598" t="s">
        <v>85</v>
      </c>
      <c r="F114" s="599"/>
      <c r="G114" s="600"/>
      <c r="H114" s="280">
        <v>10</v>
      </c>
      <c r="I114" s="235"/>
      <c r="J114" s="280">
        <f>SUM(J115:J117)</f>
        <v>0</v>
      </c>
      <c r="K114" s="281"/>
      <c r="L114" s="245"/>
      <c r="M114" s="283">
        <f>SUM(M115:M117)</f>
        <v>0</v>
      </c>
      <c r="O114" s="288"/>
      <c r="P114" s="293"/>
    </row>
    <row r="115" spans="1:16" s="137" customFormat="1">
      <c r="A115" s="137">
        <v>110</v>
      </c>
      <c r="B115" s="138"/>
      <c r="C115" s="138"/>
      <c r="D115" s="92"/>
      <c r="E115" s="92" t="s">
        <v>9</v>
      </c>
      <c r="F115" s="270" t="s">
        <v>86</v>
      </c>
      <c r="G115" s="138"/>
      <c r="H115" s="93">
        <v>5</v>
      </c>
      <c r="I115" s="258"/>
      <c r="J115" s="93" t="str">
        <f>Pusat!L403</f>
        <v>Blm Diisi</v>
      </c>
      <c r="K115" s="134"/>
      <c r="L115" s="269"/>
      <c r="M115" s="256" t="str">
        <f>J115</f>
        <v>Blm Diisi</v>
      </c>
      <c r="O115" s="299"/>
      <c r="P115" s="126"/>
    </row>
    <row r="116" spans="1:16" s="137" customFormat="1">
      <c r="A116" s="137">
        <v>111</v>
      </c>
      <c r="B116" s="138"/>
      <c r="C116" s="138"/>
      <c r="D116" s="92"/>
      <c r="E116" s="92" t="s">
        <v>11</v>
      </c>
      <c r="F116" s="270" t="s">
        <v>87</v>
      </c>
      <c r="G116" s="138"/>
      <c r="H116" s="93">
        <v>2</v>
      </c>
      <c r="I116" s="258"/>
      <c r="J116" s="93">
        <f>Pusat!L404</f>
        <v>0</v>
      </c>
      <c r="K116" s="134"/>
      <c r="L116" s="269"/>
      <c r="M116" s="256">
        <f>J116</f>
        <v>0</v>
      </c>
      <c r="O116" s="299"/>
      <c r="P116" s="126"/>
    </row>
    <row r="117" spans="1:16" s="137" customFormat="1">
      <c r="A117" s="137">
        <v>112</v>
      </c>
      <c r="B117" s="138"/>
      <c r="C117" s="138"/>
      <c r="D117" s="92"/>
      <c r="E117" s="92" t="s">
        <v>13</v>
      </c>
      <c r="F117" s="270" t="s">
        <v>112</v>
      </c>
      <c r="G117" s="138"/>
      <c r="H117" s="93">
        <v>3</v>
      </c>
      <c r="I117" s="258"/>
      <c r="J117" s="93">
        <f>Pusat!L405</f>
        <v>0</v>
      </c>
      <c r="K117" s="134"/>
      <c r="L117" s="269"/>
      <c r="M117" s="256">
        <f>J117</f>
        <v>0</v>
      </c>
      <c r="O117" s="299"/>
      <c r="P117" s="126"/>
    </row>
    <row r="118" spans="1:16">
      <c r="A118" s="85">
        <v>114</v>
      </c>
      <c r="B118" s="617" t="s">
        <v>577</v>
      </c>
      <c r="C118" s="617"/>
      <c r="D118" s="617"/>
      <c r="E118" s="617"/>
      <c r="F118" s="617"/>
      <c r="G118" s="617"/>
      <c r="H118" s="169">
        <v>40</v>
      </c>
      <c r="I118" s="119"/>
      <c r="J118" s="169">
        <f>SUM(J107,J110,J112,J114)</f>
        <v>14.466899999999999</v>
      </c>
      <c r="K118" s="239"/>
      <c r="M118" s="169">
        <f>SUM(M107,M110,M112,M114)</f>
        <v>14.466899999999999</v>
      </c>
      <c r="O118" s="290"/>
      <c r="P118" s="292"/>
    </row>
    <row r="119" spans="1:16">
      <c r="A119" s="85">
        <v>115</v>
      </c>
      <c r="B119" s="171"/>
      <c r="C119" s="171"/>
      <c r="D119" s="243"/>
      <c r="E119" s="243"/>
      <c r="F119" s="171"/>
      <c r="G119" s="171"/>
      <c r="H119" s="247"/>
      <c r="I119" s="119"/>
      <c r="J119" s="170"/>
      <c r="K119" s="170"/>
      <c r="M119" s="255"/>
      <c r="O119" s="294"/>
      <c r="P119" s="294"/>
    </row>
    <row r="120" spans="1:16" ht="15.75">
      <c r="A120" s="85">
        <v>116</v>
      </c>
      <c r="B120" s="618" t="s">
        <v>578</v>
      </c>
      <c r="C120" s="618"/>
      <c r="D120" s="618"/>
      <c r="E120" s="618"/>
      <c r="F120" s="618"/>
      <c r="G120" s="618"/>
      <c r="H120" s="172">
        <v>100</v>
      </c>
      <c r="I120" s="119"/>
      <c r="J120" s="172">
        <f>SUM(J103+J118)</f>
        <v>48.117494545122639</v>
      </c>
      <c r="K120" s="172" t="e">
        <f>SUM(K103+K118)</f>
        <v>#REF!</v>
      </c>
      <c r="L120" s="119"/>
      <c r="M120" s="244" t="e">
        <f>SUM(M103,M118)</f>
        <v>#REF!</v>
      </c>
      <c r="O120" s="224"/>
      <c r="P120" s="224"/>
    </row>
  </sheetData>
  <autoFilter ref="A3:P120"/>
  <customSheetViews>
    <customSheetView guid="{E05F132A-412E-4237-9871-419D88A58643}" scale="114" showAutoFilter="1" hiddenColumns="1" topLeftCell="B1">
      <pane ySplit="3" topLeftCell="A4" activePane="bottomLeft" state="frozen"/>
      <selection pane="bottomLeft" activeCell="K10" sqref="K10"/>
      <pageMargins left="0.7" right="0.7" top="0.75" bottom="0.75" header="0.3" footer="0.3"/>
      <autoFilter ref="A3:P115"/>
    </customSheetView>
  </customSheetViews>
  <mergeCells count="103">
    <mergeCell ref="F87:G87"/>
    <mergeCell ref="F78:G78"/>
    <mergeCell ref="F79:G79"/>
    <mergeCell ref="F96:G96"/>
    <mergeCell ref="F99:G99"/>
    <mergeCell ref="F53:G53"/>
    <mergeCell ref="F54:G54"/>
    <mergeCell ref="F55:G55"/>
    <mergeCell ref="F56:G56"/>
    <mergeCell ref="F57:G57"/>
    <mergeCell ref="O1:P1"/>
    <mergeCell ref="E114:G114"/>
    <mergeCell ref="E107:G107"/>
    <mergeCell ref="E110:G110"/>
    <mergeCell ref="E112:G112"/>
    <mergeCell ref="F101:G101"/>
    <mergeCell ref="F102:G102"/>
    <mergeCell ref="C106:G106"/>
    <mergeCell ref="D48:G48"/>
    <mergeCell ref="F94:G94"/>
    <mergeCell ref="F95:G95"/>
    <mergeCell ref="F97:G97"/>
    <mergeCell ref="F98:G98"/>
    <mergeCell ref="F89:G89"/>
    <mergeCell ref="F90:G90"/>
    <mergeCell ref="F91:G91"/>
    <mergeCell ref="F92:G92"/>
    <mergeCell ref="F83:G83"/>
    <mergeCell ref="F84:G84"/>
    <mergeCell ref="F47:G47"/>
    <mergeCell ref="B103:G103"/>
    <mergeCell ref="F44:G44"/>
    <mergeCell ref="F45:G45"/>
    <mergeCell ref="F46:G46"/>
    <mergeCell ref="B118:G118"/>
    <mergeCell ref="B120:G120"/>
    <mergeCell ref="F49:G49"/>
    <mergeCell ref="F50:G50"/>
    <mergeCell ref="F51:G51"/>
    <mergeCell ref="D59:G59"/>
    <mergeCell ref="F61:G61"/>
    <mergeCell ref="F62:G62"/>
    <mergeCell ref="F63:G63"/>
    <mergeCell ref="F65:G65"/>
    <mergeCell ref="F66:G66"/>
    <mergeCell ref="E60:G60"/>
    <mergeCell ref="E64:G64"/>
    <mergeCell ref="E72:G72"/>
    <mergeCell ref="F81:G81"/>
    <mergeCell ref="F82:G82"/>
    <mergeCell ref="F73:G73"/>
    <mergeCell ref="F74:G74"/>
    <mergeCell ref="F75:G75"/>
    <mergeCell ref="F77:G77"/>
    <mergeCell ref="F58:G58"/>
    <mergeCell ref="F52:G52"/>
    <mergeCell ref="F85:G85"/>
    <mergeCell ref="F86:G86"/>
    <mergeCell ref="F13:G13"/>
    <mergeCell ref="F43:G43"/>
    <mergeCell ref="F32:G32"/>
    <mergeCell ref="F20:G20"/>
    <mergeCell ref="F21:G21"/>
    <mergeCell ref="F23:G23"/>
    <mergeCell ref="F26:G26"/>
    <mergeCell ref="F27:G27"/>
    <mergeCell ref="F28:G28"/>
    <mergeCell ref="F29:G29"/>
    <mergeCell ref="F30:G30"/>
    <mergeCell ref="F33:G33"/>
    <mergeCell ref="F35:G35"/>
    <mergeCell ref="F36:G36"/>
    <mergeCell ref="F37:G37"/>
    <mergeCell ref="F38:G38"/>
    <mergeCell ref="F39:G39"/>
    <mergeCell ref="E34:G34"/>
    <mergeCell ref="E42:G42"/>
    <mergeCell ref="F40:G40"/>
    <mergeCell ref="F41:G41"/>
    <mergeCell ref="M1:M2"/>
    <mergeCell ref="F7:G7"/>
    <mergeCell ref="C4:G4"/>
    <mergeCell ref="E6:G6"/>
    <mergeCell ref="D5:G5"/>
    <mergeCell ref="E93:G93"/>
    <mergeCell ref="E100:G100"/>
    <mergeCell ref="B1:G2"/>
    <mergeCell ref="H1:H2"/>
    <mergeCell ref="J1:K1"/>
    <mergeCell ref="F24:G24"/>
    <mergeCell ref="F25:G25"/>
    <mergeCell ref="F8:G8"/>
    <mergeCell ref="F9:G9"/>
    <mergeCell ref="F10:G10"/>
    <mergeCell ref="F12:G12"/>
    <mergeCell ref="F19:G19"/>
    <mergeCell ref="E11:G11"/>
    <mergeCell ref="E18:G18"/>
    <mergeCell ref="E22:G22"/>
    <mergeCell ref="E14:G14"/>
    <mergeCell ref="F15:G15"/>
    <mergeCell ref="F16:G16"/>
    <mergeCell ref="F17:G17"/>
  </mergeCells>
  <dataValidations count="1">
    <dataValidation type="decimal" allowBlank="1" showInputMessage="1" showErrorMessage="1" sqref="M108:M109 M113 M111 M115:M117">
      <formula1>0</formula1>
      <formula2>100</formula2>
    </dataValidation>
  </dataValidations>
  <pageMargins left="0.70866141732283472" right="0.70866141732283472" top="0.74803149606299213" bottom="0.74803149606299213" header="0.31496062992125984" footer="0.31496062992125984"/>
  <pageSetup paperSize="5" scale="8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sheetPr>
  <dimension ref="A1:U406"/>
  <sheetViews>
    <sheetView view="pageBreakPreview" topLeftCell="B1" zoomScale="73" zoomScaleNormal="78" zoomScaleSheetLayoutView="73" workbookViewId="0">
      <pane ySplit="2" topLeftCell="A5" activePane="bottomLeft" state="frozen"/>
      <selection activeCell="B1" sqref="A1:XFD1048576"/>
      <selection pane="bottomLeft" activeCell="I8" sqref="I8"/>
    </sheetView>
  </sheetViews>
  <sheetFormatPr defaultColWidth="8.85546875" defaultRowHeight="15"/>
  <cols>
    <col min="1" max="1" width="4.140625" style="313" hidden="1" customWidth="1"/>
    <col min="2" max="6" width="3.5703125" style="313" customWidth="1"/>
    <col min="7" max="7" width="37.85546875" style="313" customWidth="1"/>
    <col min="8" max="8" width="10.140625" style="469" customWidth="1"/>
    <col min="9" max="9" width="57.28515625" style="470" customWidth="1"/>
    <col min="10" max="10" width="17.140625" style="469" bestFit="1" customWidth="1"/>
    <col min="11" max="11" width="20" style="469" customWidth="1"/>
    <col min="12" max="12" width="12.42578125" style="469" customWidth="1"/>
    <col min="13" max="13" width="5.85546875" style="469" customWidth="1"/>
    <col min="14" max="14" width="0" style="313" hidden="1" customWidth="1"/>
    <col min="15" max="15" width="0" style="385" hidden="1" customWidth="1"/>
    <col min="16" max="16" width="45.5703125" style="470" customWidth="1"/>
    <col min="17" max="16384" width="8.85546875" style="313"/>
  </cols>
  <sheetData>
    <row r="1" spans="1:16">
      <c r="A1" s="313">
        <v>1</v>
      </c>
      <c r="B1" s="628" t="s">
        <v>0</v>
      </c>
      <c r="C1" s="628"/>
      <c r="D1" s="628"/>
      <c r="E1" s="628"/>
      <c r="F1" s="628"/>
      <c r="G1" s="628"/>
      <c r="H1" s="383" t="s">
        <v>158</v>
      </c>
      <c r="I1" s="383" t="s">
        <v>159</v>
      </c>
      <c r="J1" s="383" t="s">
        <v>160</v>
      </c>
      <c r="K1" s="383" t="s">
        <v>509</v>
      </c>
      <c r="L1" s="383" t="s">
        <v>569</v>
      </c>
      <c r="M1" s="383" t="s">
        <v>570</v>
      </c>
      <c r="N1" s="384"/>
      <c r="P1" s="383" t="s">
        <v>574</v>
      </c>
    </row>
    <row r="2" spans="1:16" s="318" customFormat="1">
      <c r="A2" s="318">
        <v>2</v>
      </c>
      <c r="B2" s="319"/>
      <c r="C2" s="319"/>
      <c r="D2" s="319"/>
      <c r="E2" s="319"/>
      <c r="F2" s="319"/>
      <c r="G2" s="319"/>
      <c r="H2" s="314"/>
      <c r="I2" s="386"/>
      <c r="J2" s="314"/>
      <c r="K2" s="314"/>
      <c r="L2" s="314"/>
      <c r="M2" s="314"/>
      <c r="P2" s="386"/>
    </row>
    <row r="3" spans="1:16">
      <c r="A3" s="313">
        <v>3</v>
      </c>
      <c r="B3" s="387" t="s">
        <v>4</v>
      </c>
      <c r="C3" s="388" t="s">
        <v>162</v>
      </c>
      <c r="D3" s="389"/>
      <c r="E3" s="389"/>
      <c r="F3" s="389"/>
      <c r="G3" s="390"/>
      <c r="H3" s="391">
        <v>60</v>
      </c>
      <c r="I3" s="326"/>
      <c r="J3" s="392"/>
      <c r="K3" s="392"/>
      <c r="L3" s="391">
        <f>SUM(L4,L204,L225)</f>
        <v>33.650594545122644</v>
      </c>
      <c r="M3" s="392"/>
      <c r="P3" s="326"/>
    </row>
    <row r="4" spans="1:16">
      <c r="A4" s="318">
        <v>4</v>
      </c>
      <c r="B4" s="327"/>
      <c r="C4" s="393" t="s">
        <v>6</v>
      </c>
      <c r="D4" s="394" t="s">
        <v>161</v>
      </c>
      <c r="E4" s="395"/>
      <c r="F4" s="395"/>
      <c r="G4" s="395"/>
      <c r="H4" s="328">
        <v>20</v>
      </c>
      <c r="I4" s="396"/>
      <c r="J4" s="397"/>
      <c r="K4" s="397"/>
      <c r="L4" s="397">
        <f>SUM(L5,L28,L35,L57,L80,L124,L136,L180)</f>
        <v>14.025400000000001</v>
      </c>
      <c r="M4" s="397"/>
      <c r="P4" s="396"/>
    </row>
    <row r="5" spans="1:16">
      <c r="A5" s="313">
        <v>5</v>
      </c>
      <c r="B5" s="398"/>
      <c r="C5" s="399"/>
      <c r="D5" s="400">
        <v>1</v>
      </c>
      <c r="E5" s="629" t="s">
        <v>8</v>
      </c>
      <c r="F5" s="630"/>
      <c r="G5" s="631"/>
      <c r="H5" s="358">
        <v>2</v>
      </c>
      <c r="I5" s="360"/>
      <c r="J5" s="358"/>
      <c r="K5" s="401"/>
      <c r="L5" s="358">
        <f>SUM(L6,L10,L16,L24)</f>
        <v>1.5386666666666668</v>
      </c>
      <c r="M5" s="358"/>
      <c r="P5" s="360"/>
    </row>
    <row r="6" spans="1:16">
      <c r="A6" s="318">
        <v>6</v>
      </c>
      <c r="B6" s="402"/>
      <c r="C6" s="403"/>
      <c r="D6" s="404"/>
      <c r="E6" s="404" t="s">
        <v>9</v>
      </c>
      <c r="F6" s="626" t="s">
        <v>88</v>
      </c>
      <c r="G6" s="627"/>
      <c r="H6" s="405">
        <v>0.4</v>
      </c>
      <c r="I6" s="406"/>
      <c r="J6" s="405"/>
      <c r="K6" s="405"/>
      <c r="L6" s="405">
        <f>AVERAGE(L7:L9)*H6</f>
        <v>0.4</v>
      </c>
      <c r="M6" s="405"/>
      <c r="P6" s="406"/>
    </row>
    <row r="7" spans="1:16" s="409" customFormat="1" ht="75">
      <c r="A7" s="313">
        <v>7</v>
      </c>
      <c r="B7" s="333"/>
      <c r="C7" s="333"/>
      <c r="D7" s="333"/>
      <c r="E7" s="333"/>
      <c r="F7" s="407" t="s">
        <v>152</v>
      </c>
      <c r="G7" s="341" t="s">
        <v>513</v>
      </c>
      <c r="H7" s="335"/>
      <c r="I7" s="408" t="s">
        <v>163</v>
      </c>
      <c r="J7" s="335" t="s">
        <v>154</v>
      </c>
      <c r="K7" s="167" t="s">
        <v>824</v>
      </c>
      <c r="L7" s="335">
        <f>IF(J7="Ya/Tidak",IF(K7="Ya",1,IF(K7="Tidak",0,"Blm Diisi")),IF(J7="A/B/C",IF(K7="A",1,IF(K7="B",0.5,IF(K7="C",0,"Blm Diisi"))),IF(J7="A/B/C/D",IF(K7="A",1,IF(K7="B",0.67,IF(K7="C",0.33,IF(K7="D",0,"Blm Diisi")))),IF(J7="A/B/C/D/E",IF(K7="A",1,IF(K7="B",0.75,IF(K7="C",0.5,IF(K7="D",0.25,IF(K7="E",0,"Blm Diisi"))))),IF(J7="%",IF(K7="","Blm Diisi",K7),IF(J7="Jumlah",IF(K7="","Blm Diisi",""),IF(J7="Rupiah",IF(K7="","Blm Diisi",""),IF(J7="","","-"))))))))</f>
        <v>1</v>
      </c>
      <c r="M7" s="335"/>
      <c r="P7" s="515" t="s">
        <v>868</v>
      </c>
    </row>
    <row r="8" spans="1:16" s="409" customFormat="1" ht="120">
      <c r="A8" s="318">
        <v>8</v>
      </c>
      <c r="B8" s="333"/>
      <c r="C8" s="333"/>
      <c r="D8" s="333"/>
      <c r="E8" s="333"/>
      <c r="F8" s="407" t="s">
        <v>155</v>
      </c>
      <c r="G8" s="341" t="s">
        <v>656</v>
      </c>
      <c r="H8" s="335"/>
      <c r="I8" s="408" t="s">
        <v>669</v>
      </c>
      <c r="J8" s="335" t="s">
        <v>156</v>
      </c>
      <c r="K8" s="167" t="s">
        <v>824</v>
      </c>
      <c r="L8" s="335">
        <f>IF(J8="Ya/Tidak",IF(K8="Ya",1,IF(K8="Tidak",0,"Blm Diisi")),IF(J8="A/B/C",IF(K8="A",1,IF(K8="B",0.5,IF(K8="C",0,"Blm Diisi"))),IF(J8="A/B/C/D",IF(K8="A",1,IF(K8="B",0.67,IF(K8="C",0.33,IF(K8="D",0,"Blm Diisi")))),IF(J8="A/B/C/D/E",IF(K8="A",1,IF(K8="B",0.75,IF(K8="C",0.5,IF(K8="D",0.25,IF(K8="E",0,"Blm Diisi"))))),IF(J8="%",IF(K8="","Blm Diisi",K8),IF(J8="Jumlah",IF(K8="","Blm Diisi",""),IF(J8="Rupiah",IF(K8="","Blm Diisi",""),IF(J8="","","-"))))))))</f>
        <v>1</v>
      </c>
      <c r="M8" s="335"/>
      <c r="P8" s="486" t="s">
        <v>869</v>
      </c>
    </row>
    <row r="9" spans="1:16" s="409" customFormat="1" ht="105">
      <c r="A9" s="313">
        <v>9</v>
      </c>
      <c r="B9" s="333"/>
      <c r="C9" s="333"/>
      <c r="D9" s="333"/>
      <c r="E9" s="333"/>
      <c r="F9" s="407" t="s">
        <v>157</v>
      </c>
      <c r="G9" s="341" t="s">
        <v>515</v>
      </c>
      <c r="H9" s="335"/>
      <c r="I9" s="408" t="s">
        <v>668</v>
      </c>
      <c r="J9" s="335" t="s">
        <v>156</v>
      </c>
      <c r="K9" s="167" t="s">
        <v>824</v>
      </c>
      <c r="L9" s="335">
        <f>IF(J9="Ya/Tidak",IF(K9="Ya",1,IF(K9="Tidak",0,"Blm Diisi")),IF(J9="A/B/C",IF(K9="A",1,IF(K9="B",0.5,IF(K9="C",0,"Blm Diisi"))),IF(J9="A/B/C/D",IF(K9="A",1,IF(K9="B",0.67,IF(K9="C",0.33,IF(K9="D",0,"Blm Diisi")))),IF(J9="A/B/C/D/E",IF(K9="A",1,IF(K9="B",0.75,IF(K9="C",0.5,IF(K9="D",0.25,IF(K9="E",0,"Blm Diisi"))))),IF(J9="%",IF(K9="","Blm Diisi",K9),IF(J9="Jumlah",IF(K9="","Blm Diisi",""),IF(J9="Rupiah",IF(K9="","Blm Diisi",""),IF(J9="","","-"))))))))</f>
        <v>1</v>
      </c>
      <c r="M9" s="335"/>
      <c r="P9" s="299" t="s">
        <v>869</v>
      </c>
    </row>
    <row r="10" spans="1:16">
      <c r="A10" s="318">
        <v>10</v>
      </c>
      <c r="B10" s="410"/>
      <c r="C10" s="410"/>
      <c r="D10" s="410"/>
      <c r="E10" s="410" t="s">
        <v>11</v>
      </c>
      <c r="F10" s="622" t="s">
        <v>630</v>
      </c>
      <c r="G10" s="623"/>
      <c r="H10" s="405">
        <v>0.4</v>
      </c>
      <c r="I10" s="406"/>
      <c r="J10" s="405"/>
      <c r="K10" s="405"/>
      <c r="L10" s="405">
        <f>AVERAGE(L11:L15)*H10</f>
        <v>0.32000000000000006</v>
      </c>
      <c r="M10" s="405"/>
      <c r="P10" s="406"/>
    </row>
    <row r="11" spans="1:16" s="331" customFormat="1" ht="30">
      <c r="A11" s="313">
        <v>11</v>
      </c>
      <c r="B11" s="411"/>
      <c r="C11" s="411"/>
      <c r="D11" s="411"/>
      <c r="E11" s="411"/>
      <c r="F11" s="407" t="s">
        <v>152</v>
      </c>
      <c r="G11" s="341" t="s">
        <v>659</v>
      </c>
      <c r="H11" s="335"/>
      <c r="I11" s="408" t="s">
        <v>664</v>
      </c>
      <c r="J11" s="335" t="s">
        <v>169</v>
      </c>
      <c r="K11" s="300" t="s">
        <v>826</v>
      </c>
      <c r="L11" s="335">
        <f>IF(J11="Ya/Tidak",IF(K11="Ya",1,IF(K11="Tidak",0,"Blm Diisi")),IF(J11="A/B/C",IF(K11="A",1,IF(K11="B",0.5,IF(K11="C",0,"Blm Diisi"))),IF(J11="A/B/C/D",IF(K11="A",1,IF(K11="B",0.67,IF(K11="C",0.33,IF(K11="D",0,"Blm Diisi")))),IF(J11="A/B/C/D/E",IF(K11="A",1,IF(K11="B",0.75,IF(K11="C",0.5,IF(K11="D",0.25,IF(K11="E",0,"Blm Diisi"))))),IF(J11="%",IF(K11="","Blm Diisi",K11),IF(J11="Jumlah",IF(K11="","Blm Diisi",""),IF(J11="Rupiah",IF(K11="","Blm Diisi",""),IF(J11="","","-"))))))))</f>
        <v>1</v>
      </c>
      <c r="M11" s="335"/>
      <c r="P11" s="486" t="s">
        <v>954</v>
      </c>
    </row>
    <row r="12" spans="1:16" s="331" customFormat="1" ht="90">
      <c r="A12" s="318">
        <v>12</v>
      </c>
      <c r="B12" s="411"/>
      <c r="C12" s="411"/>
      <c r="D12" s="411"/>
      <c r="E12" s="411"/>
      <c r="F12" s="407" t="s">
        <v>155</v>
      </c>
      <c r="G12" s="341" t="s">
        <v>660</v>
      </c>
      <c r="H12" s="335"/>
      <c r="I12" s="408" t="s">
        <v>665</v>
      </c>
      <c r="J12" s="335" t="s">
        <v>154</v>
      </c>
      <c r="K12" s="167" t="s">
        <v>824</v>
      </c>
      <c r="L12" s="335">
        <f>IF(J12="Ya/Tidak",IF(K12="Ya",1,IF(K12="Tidak",0,"Blm Diisi")),IF(J12="A/B/C",IF(K12="A",1,IF(K12="B",0.5,IF(K12="C",0,"Blm Diisi"))),IF(J12="A/B/C/D",IF(K12="A",1,IF(K12="B",0.67,IF(K12="C",0.33,IF(K12="D",0,"Blm Diisi")))),IF(J12="A/B/C/D/E",IF(K12="A",1,IF(K12="B",0.75,IF(K12="C",0.5,IF(K12="D",0.25,IF(K12="E",0,"Blm Diisi"))))),IF(J12="%",IF(K12="","Blm Diisi",K12),IF(J12="Jumlah",IF(K12="","Blm Diisi",""),IF(J12="Rupiah",IF(K12="","Blm Diisi",""),IF(J12="","","-"))))))))</f>
        <v>1</v>
      </c>
      <c r="M12" s="335"/>
      <c r="P12" s="486" t="s">
        <v>870</v>
      </c>
    </row>
    <row r="13" spans="1:16" s="331" customFormat="1" ht="75">
      <c r="A13" s="313">
        <v>13</v>
      </c>
      <c r="B13" s="411"/>
      <c r="C13" s="411"/>
      <c r="D13" s="411"/>
      <c r="E13" s="411"/>
      <c r="F13" s="407" t="s">
        <v>157</v>
      </c>
      <c r="G13" s="341" t="s">
        <v>661</v>
      </c>
      <c r="H13" s="335"/>
      <c r="I13" s="408" t="s">
        <v>631</v>
      </c>
      <c r="J13" s="335" t="s">
        <v>154</v>
      </c>
      <c r="K13" s="167" t="s">
        <v>827</v>
      </c>
      <c r="L13" s="335">
        <f>IF(J13="Ya/Tidak",IF(K13="Ya",1,IF(K13="Tidak",0,"Blm Diisi")),IF(J13="A/B/C",IF(K13="A",1,IF(K13="B",0.5,IF(K13="C",0,"Blm Diisi"))),IF(J13="A/B/C/D",IF(K13="A",1,IF(K13="B",0.67,IF(K13="C",0.33,IF(K13="D",0,"Blm Diisi")))),IF(J13="A/B/C/D/E",IF(K13="A",1,IF(K13="B",0.75,IF(K13="C",0.5,IF(K13="D",0.25,IF(K13="E",0,"Blm Diisi"))))),IF(J13="%",IF(K13="","Blm Diisi",K13),IF(J13="Jumlah",IF(K13="","Blm Diisi",""),IF(J13="Rupiah",IF(K13="","Blm Diisi",""),IF(J13="","","-"))))))))</f>
        <v>0</v>
      </c>
      <c r="M13" s="335"/>
      <c r="P13" s="299"/>
    </row>
    <row r="14" spans="1:16" s="331" customFormat="1" ht="120">
      <c r="A14" s="318">
        <v>14</v>
      </c>
      <c r="B14" s="411"/>
      <c r="C14" s="411"/>
      <c r="D14" s="411"/>
      <c r="E14" s="411"/>
      <c r="F14" s="407" t="s">
        <v>164</v>
      </c>
      <c r="G14" s="341" t="s">
        <v>662</v>
      </c>
      <c r="H14" s="335"/>
      <c r="I14" s="408" t="s">
        <v>666</v>
      </c>
      <c r="J14" s="335" t="s">
        <v>156</v>
      </c>
      <c r="K14" s="167" t="s">
        <v>824</v>
      </c>
      <c r="L14" s="335">
        <f>IF(J14="Ya/Tidak",IF(K14="Ya",1,IF(K14="Tidak",0,"Blm Diisi")),IF(J14="A/B/C",IF(K14="A",1,IF(K14="B",0.5,IF(K14="C",0,"Blm Diisi"))),IF(J14="A/B/C/D",IF(K14="A",1,IF(K14="B",0.67,IF(K14="C",0.33,IF(K14="D",0,"Blm Diisi")))),IF(J14="A/B/C/D/E",IF(K14="A",1,IF(K14="B",0.75,IF(K14="C",0.5,IF(K14="D",0.25,IF(K14="E",0,"Blm Diisi"))))),IF(J14="%",IF(K14="","Blm Diisi",K14),IF(J14="Jumlah",IF(K14="","Blm Diisi",""),IF(J14="Rupiah",IF(K14="","Blm Diisi",""),IF(J14="","","-"))))))))</f>
        <v>1</v>
      </c>
      <c r="M14" s="335"/>
      <c r="P14" s="299" t="s">
        <v>871</v>
      </c>
    </row>
    <row r="15" spans="1:16" s="331" customFormat="1" ht="120">
      <c r="A15" s="313">
        <v>15</v>
      </c>
      <c r="B15" s="411"/>
      <c r="C15" s="411"/>
      <c r="D15" s="411"/>
      <c r="E15" s="411"/>
      <c r="F15" s="407" t="s">
        <v>165</v>
      </c>
      <c r="G15" s="341" t="s">
        <v>663</v>
      </c>
      <c r="H15" s="335"/>
      <c r="I15" s="408" t="s">
        <v>667</v>
      </c>
      <c r="J15" s="335" t="s">
        <v>156</v>
      </c>
      <c r="K15" s="167" t="s">
        <v>824</v>
      </c>
      <c r="L15" s="335">
        <f>IF(J15="Ya/Tidak",IF(K15="Ya",1,IF(K15="Tidak",0,"Blm Diisi")),IF(J15="A/B/C",IF(K15="A",1,IF(K15="B",0.5,IF(K15="C",0,"Blm Diisi"))),IF(J15="A/B/C/D",IF(K15="A",1,IF(K15="B",0.67,IF(K15="C",0.33,IF(K15="D",0,"Blm Diisi")))),IF(J15="A/B/C/D/E",IF(K15="A",1,IF(K15="B",0.75,IF(K15="C",0.5,IF(K15="D",0.25,IF(K15="E",0,"Blm Diisi"))))),IF(J15="%",IF(K15="","Blm Diisi",K15),IF(J15="Jumlah",IF(K15="","Blm Diisi",""),IF(J15="Rupiah",IF(K15="","Blm Diisi",""),IF(J15="","","-"))))))))</f>
        <v>1</v>
      </c>
      <c r="M15" s="335"/>
      <c r="P15" s="299" t="s">
        <v>872</v>
      </c>
    </row>
    <row r="16" spans="1:16">
      <c r="A16" s="318">
        <v>16</v>
      </c>
      <c r="B16" s="412"/>
      <c r="C16" s="404"/>
      <c r="D16" s="404"/>
      <c r="E16" s="410" t="s">
        <v>13</v>
      </c>
      <c r="F16" s="622" t="s">
        <v>90</v>
      </c>
      <c r="G16" s="623"/>
      <c r="H16" s="405">
        <v>0.8</v>
      </c>
      <c r="I16" s="406"/>
      <c r="J16" s="405"/>
      <c r="K16" s="405"/>
      <c r="L16" s="405">
        <f>AVERAGE(L17:L23)*H16</f>
        <v>0.55200000000000005</v>
      </c>
      <c r="M16" s="405"/>
      <c r="P16" s="406"/>
    </row>
    <row r="17" spans="1:16" s="331" customFormat="1" ht="120">
      <c r="A17" s="313">
        <v>17</v>
      </c>
      <c r="B17" s="332"/>
      <c r="C17" s="333"/>
      <c r="D17" s="333"/>
      <c r="E17" s="411"/>
      <c r="F17" s="407" t="s">
        <v>152</v>
      </c>
      <c r="G17" s="341" t="s">
        <v>171</v>
      </c>
      <c r="H17" s="335"/>
      <c r="I17" s="408" t="s">
        <v>674</v>
      </c>
      <c r="J17" s="335" t="s">
        <v>156</v>
      </c>
      <c r="K17" s="167" t="s">
        <v>827</v>
      </c>
      <c r="L17" s="335">
        <f t="shared" ref="L17:L23" si="0">IF(J17="Ya/Tidak",IF(K17="Ya",1,IF(K17="Tidak",0,"Blm Diisi")),IF(J17="A/B/C",IF(K17="A",1,IF(K17="B",0.5,IF(K17="C",0,"Blm Diisi"))),IF(J17="A/B/C/D",IF(K17="A",1,IF(K17="B",0.67,IF(K17="C",0.33,IF(K17="D",0,"Blm Diisi")))),IF(J17="A/B/C/D/E",IF(K17="A",1,IF(K17="B",0.75,IF(K17="C",0.5,IF(K17="D",0.25,IF(K17="E",0,"Blm Diisi"))))),IF(J17="%",IF(K17="","Blm Diisi",K17),IF(J17="Jumlah",IF(K17="","Blm Diisi",""),IF(J17="Rupiah",IF(K17="","Blm Diisi",""),IF(J17="","","-"))))))))</f>
        <v>0.33</v>
      </c>
      <c r="M17" s="335"/>
      <c r="P17" s="299" t="s">
        <v>875</v>
      </c>
    </row>
    <row r="18" spans="1:16" s="331" customFormat="1" ht="120">
      <c r="A18" s="318">
        <v>18</v>
      </c>
      <c r="B18" s="332"/>
      <c r="C18" s="333"/>
      <c r="D18" s="333"/>
      <c r="E18" s="411"/>
      <c r="F18" s="407" t="s">
        <v>155</v>
      </c>
      <c r="G18" s="341" t="s">
        <v>172</v>
      </c>
      <c r="H18" s="335"/>
      <c r="I18" s="408" t="s">
        <v>673</v>
      </c>
      <c r="J18" s="335" t="s">
        <v>156</v>
      </c>
      <c r="K18" s="167" t="s">
        <v>824</v>
      </c>
      <c r="L18" s="335">
        <f t="shared" si="0"/>
        <v>1</v>
      </c>
      <c r="M18" s="335"/>
      <c r="P18" s="299" t="s">
        <v>876</v>
      </c>
    </row>
    <row r="19" spans="1:16" s="331" customFormat="1" ht="126.75" customHeight="1">
      <c r="A19" s="313">
        <v>19</v>
      </c>
      <c r="B19" s="332"/>
      <c r="C19" s="333"/>
      <c r="D19" s="333"/>
      <c r="E19" s="411"/>
      <c r="F19" s="407" t="s">
        <v>157</v>
      </c>
      <c r="G19" s="341" t="s">
        <v>173</v>
      </c>
      <c r="H19" s="335"/>
      <c r="I19" s="408" t="s">
        <v>675</v>
      </c>
      <c r="J19" s="335" t="s">
        <v>156</v>
      </c>
      <c r="K19" s="167" t="s">
        <v>829</v>
      </c>
      <c r="L19" s="335">
        <f t="shared" si="0"/>
        <v>0</v>
      </c>
      <c r="M19" s="335"/>
      <c r="P19" s="299"/>
    </row>
    <row r="20" spans="1:16" s="331" customFormat="1" ht="165">
      <c r="A20" s="318">
        <v>20</v>
      </c>
      <c r="B20" s="332"/>
      <c r="C20" s="333"/>
      <c r="D20" s="333"/>
      <c r="E20" s="411"/>
      <c r="F20" s="407" t="s">
        <v>164</v>
      </c>
      <c r="G20" s="341" t="s">
        <v>174</v>
      </c>
      <c r="H20" s="335"/>
      <c r="I20" s="408" t="s">
        <v>676</v>
      </c>
      <c r="J20" s="335" t="s">
        <v>156</v>
      </c>
      <c r="K20" s="167" t="s">
        <v>824</v>
      </c>
      <c r="L20" s="335">
        <f t="shared" si="0"/>
        <v>1</v>
      </c>
      <c r="M20" s="335"/>
      <c r="P20" s="486" t="s">
        <v>877</v>
      </c>
    </row>
    <row r="21" spans="1:16" s="331" customFormat="1" ht="75">
      <c r="A21" s="313">
        <v>21</v>
      </c>
      <c r="B21" s="332"/>
      <c r="C21" s="333"/>
      <c r="D21" s="333"/>
      <c r="E21" s="411"/>
      <c r="F21" s="407" t="s">
        <v>165</v>
      </c>
      <c r="G21" s="341" t="s">
        <v>582</v>
      </c>
      <c r="H21" s="335"/>
      <c r="I21" s="408" t="s">
        <v>677</v>
      </c>
      <c r="J21" s="335" t="s">
        <v>154</v>
      </c>
      <c r="K21" s="167" t="s">
        <v>824</v>
      </c>
      <c r="L21" s="335">
        <f t="shared" si="0"/>
        <v>1</v>
      </c>
      <c r="M21" s="335"/>
      <c r="P21" s="299" t="s">
        <v>867</v>
      </c>
    </row>
    <row r="22" spans="1:16" s="331" customFormat="1" ht="90">
      <c r="A22" s="318">
        <v>22</v>
      </c>
      <c r="B22" s="332"/>
      <c r="C22" s="333"/>
      <c r="D22" s="333"/>
      <c r="E22" s="411"/>
      <c r="F22" s="407" t="s">
        <v>167</v>
      </c>
      <c r="G22" s="341" t="s">
        <v>583</v>
      </c>
      <c r="H22" s="335"/>
      <c r="I22" s="408" t="s">
        <v>681</v>
      </c>
      <c r="J22" s="335" t="s">
        <v>154</v>
      </c>
      <c r="K22" s="167" t="s">
        <v>824</v>
      </c>
      <c r="L22" s="335">
        <f t="shared" si="0"/>
        <v>1</v>
      </c>
      <c r="M22" s="335"/>
      <c r="P22" s="299" t="s">
        <v>878</v>
      </c>
    </row>
    <row r="23" spans="1:16" s="331" customFormat="1" ht="75">
      <c r="A23" s="313">
        <v>23</v>
      </c>
      <c r="B23" s="332"/>
      <c r="C23" s="333"/>
      <c r="D23" s="333"/>
      <c r="E23" s="411"/>
      <c r="F23" s="407" t="s">
        <v>175</v>
      </c>
      <c r="G23" s="341" t="s">
        <v>176</v>
      </c>
      <c r="H23" s="335"/>
      <c r="I23" s="408" t="s">
        <v>178</v>
      </c>
      <c r="J23" s="335" t="s">
        <v>154</v>
      </c>
      <c r="K23" s="167" t="s">
        <v>825</v>
      </c>
      <c r="L23" s="335">
        <f t="shared" si="0"/>
        <v>0.5</v>
      </c>
      <c r="M23" s="335"/>
      <c r="P23" s="299" t="s">
        <v>879</v>
      </c>
    </row>
    <row r="24" spans="1:16">
      <c r="A24" s="318">
        <v>24</v>
      </c>
      <c r="B24" s="412"/>
      <c r="C24" s="404"/>
      <c r="D24" s="404"/>
      <c r="E24" s="410" t="s">
        <v>15</v>
      </c>
      <c r="F24" s="622" t="s">
        <v>91</v>
      </c>
      <c r="G24" s="623"/>
      <c r="H24" s="405">
        <v>0.4</v>
      </c>
      <c r="I24" s="406"/>
      <c r="J24" s="405"/>
      <c r="K24" s="405"/>
      <c r="L24" s="405">
        <f>AVERAGE(L25:L27)*H24</f>
        <v>0.26666666666666666</v>
      </c>
      <c r="M24" s="405"/>
      <c r="P24" s="406"/>
    </row>
    <row r="25" spans="1:16" s="331" customFormat="1" ht="135">
      <c r="A25" s="313">
        <v>25</v>
      </c>
      <c r="B25" s="332"/>
      <c r="C25" s="333"/>
      <c r="D25" s="333"/>
      <c r="E25" s="413"/>
      <c r="F25" s="333" t="s">
        <v>152</v>
      </c>
      <c r="G25" s="341" t="s">
        <v>516</v>
      </c>
      <c r="H25" s="335"/>
      <c r="I25" s="408" t="s">
        <v>683</v>
      </c>
      <c r="J25" s="335" t="s">
        <v>156</v>
      </c>
      <c r="K25" s="167" t="s">
        <v>824</v>
      </c>
      <c r="L25" s="335">
        <f>IF(J25="Ya/Tidak",IF(K25="Ya",1,IF(K25="Tidak",0,"Blm Diisi")),IF(J25="A/B/C",IF(K25="A",1,IF(K25="B",0.5,IF(K25="C",0,"Blm Diisi"))),IF(J25="A/B/C/D",IF(K25="A",1,IF(K25="B",0.67,IF(K25="C",0.33,IF(K25="D",0,"Blm Diisi")))),IF(J25="A/B/C/D/E",IF(K25="A",1,IF(K25="B",0.75,IF(K25="C",0.5,IF(K25="D",0.25,IF(K25="E",0,"Blm Diisi"))))),IF(J25="%",IF(K25="","Blm Diisi",K25),IF(J25="Jumlah",IF(K25="","Blm Diisi",""),IF(J25="Rupiah",IF(K25="","Blm Diisi",""),IF(J25="","","-"))))))))</f>
        <v>1</v>
      </c>
      <c r="M25" s="335"/>
      <c r="P25" s="299" t="s">
        <v>880</v>
      </c>
    </row>
    <row r="26" spans="1:16" s="331" customFormat="1" ht="165">
      <c r="A26" s="318">
        <v>26</v>
      </c>
      <c r="B26" s="332"/>
      <c r="C26" s="333"/>
      <c r="D26" s="333"/>
      <c r="E26" s="413"/>
      <c r="F26" s="333" t="s">
        <v>155</v>
      </c>
      <c r="G26" s="341" t="s">
        <v>179</v>
      </c>
      <c r="H26" s="335"/>
      <c r="I26" s="408" t="s">
        <v>181</v>
      </c>
      <c r="J26" s="335" t="s">
        <v>180</v>
      </c>
      <c r="K26" s="167" t="s">
        <v>824</v>
      </c>
      <c r="L26" s="335">
        <f>IF(J26="Ya/Tidak",IF(K26="Ya",1,IF(K26="Tidak",0,"Blm Diisi")),IF(J26="A/B/C",IF(K26="A",1,IF(K26="B",0.5,IF(K26="C",0,"Blm Diisi"))),IF(J26="A/B/C/D",IF(K26="A",1,IF(K26="B",0.67,IF(K26="C",0.33,IF(K26="D",0,"Blm Diisi")))),IF(J26="A/B/C/D/E",IF(K26="A",1,IF(K26="B",0.75,IF(K26="C",0.5,IF(K26="D",0.25,IF(K26="E",0,"Blm Diisi"))))),IF(J26="%",IF(K26="","Blm Diisi",K26),IF(J26="Jumlah",IF(K26="","Blm Diisi",""),IF(J26="Rupiah",IF(K26="","Blm Diisi",""),IF(J26="","","-"))))))))</f>
        <v>1</v>
      </c>
      <c r="M26" s="335"/>
      <c r="P26" s="299" t="s">
        <v>881</v>
      </c>
    </row>
    <row r="27" spans="1:16" s="331" customFormat="1" ht="150">
      <c r="A27" s="313">
        <v>27</v>
      </c>
      <c r="B27" s="332"/>
      <c r="C27" s="333"/>
      <c r="D27" s="333"/>
      <c r="E27" s="413"/>
      <c r="F27" s="333" t="s">
        <v>157</v>
      </c>
      <c r="G27" s="341" t="s">
        <v>685</v>
      </c>
      <c r="H27" s="335"/>
      <c r="I27" s="129" t="s">
        <v>687</v>
      </c>
      <c r="J27" s="335" t="s">
        <v>156</v>
      </c>
      <c r="K27" s="167" t="s">
        <v>829</v>
      </c>
      <c r="L27" s="335">
        <f>IF(J27="Ya/Tidak",IF(K27="Ya",1,IF(K27="Tidak",0,"Blm Diisi")),IF(J27="A/B/C",IF(K27="A",1,IF(K27="B",0.5,IF(K27="C",0,"Blm Diisi"))),IF(J27="A/B/C/D",IF(K27="A",1,IF(K27="B",0.67,IF(K27="C",0.33,IF(K27="D",0,"Blm Diisi")))),IF(J27="A/B/C/D/E",IF(K27="A",1,IF(K27="B",0.75,IF(K27="C",0.5,IF(K27="D",0.25,IF(K27="E",0,"Blm Diisi"))))),IF(J27="%",IF(K27="","Blm Diisi",K27),IF(J27="Jumlah",IF(K27="","Blm Diisi",""),IF(J27="Rupiah",IF(K27="","Blm Diisi",""),IF(J27="","","-"))))))))</f>
        <v>0</v>
      </c>
      <c r="M27" s="335"/>
      <c r="P27" s="299"/>
    </row>
    <row r="28" spans="1:16">
      <c r="A28" s="318">
        <v>28</v>
      </c>
      <c r="B28" s="355"/>
      <c r="C28" s="356"/>
      <c r="D28" s="356">
        <v>2</v>
      </c>
      <c r="E28" s="586" t="s">
        <v>17</v>
      </c>
      <c r="F28" s="587"/>
      <c r="G28" s="588"/>
      <c r="H28" s="401">
        <v>2</v>
      </c>
      <c r="I28" s="414"/>
      <c r="J28" s="401"/>
      <c r="K28" s="401"/>
      <c r="L28" s="401">
        <f>SUM(L29,L32)</f>
        <v>1.75</v>
      </c>
      <c r="M28" s="401"/>
      <c r="P28" s="414"/>
    </row>
    <row r="29" spans="1:16">
      <c r="A29" s="313">
        <v>29</v>
      </c>
      <c r="B29" s="412"/>
      <c r="C29" s="404"/>
      <c r="D29" s="404"/>
      <c r="E29" s="404" t="s">
        <v>9</v>
      </c>
      <c r="F29" s="626" t="s">
        <v>92</v>
      </c>
      <c r="G29" s="627"/>
      <c r="H29" s="405">
        <v>1</v>
      </c>
      <c r="I29" s="406"/>
      <c r="J29" s="405"/>
      <c r="K29" s="405"/>
      <c r="L29" s="405">
        <f>AVERAGE(L30:L31)*H29</f>
        <v>0.75</v>
      </c>
      <c r="M29" s="405"/>
      <c r="P29" s="406"/>
    </row>
    <row r="30" spans="1:16" s="331" customFormat="1" ht="135">
      <c r="A30" s="318">
        <v>30</v>
      </c>
      <c r="B30" s="332"/>
      <c r="C30" s="333"/>
      <c r="D30" s="333"/>
      <c r="E30" s="333"/>
      <c r="F30" s="333" t="s">
        <v>152</v>
      </c>
      <c r="G30" s="341" t="s">
        <v>201</v>
      </c>
      <c r="H30" s="335"/>
      <c r="I30" s="408" t="s">
        <v>689</v>
      </c>
      <c r="J30" s="335" t="s">
        <v>154</v>
      </c>
      <c r="K30" s="167" t="s">
        <v>825</v>
      </c>
      <c r="L30" s="335">
        <f>IF(J30="Ya/Tidak",IF(K30="Ya",1,IF(K30="Tidak",0,"Blm Diisi")),IF(J30="A/B/C",IF(K30="A",1,IF(K30="B",0.5,IF(K30="C",0,"Blm Diisi"))),IF(J30="A/B/C/D",IF(K30="A",1,IF(K30="B",0.67,IF(K30="C",0.33,IF(K30="D",0,"Blm Diisi")))),IF(J30="A/B/C/D/E",IF(K30="A",1,IF(K30="B",0.75,IF(K30="C",0.5,IF(K30="D",0.25,IF(K30="E",0,"Blm Diisi"))))),IF(J30="%",IF(K30="","Blm Diisi",K30),IF(J30="Jumlah",IF(K30="","Blm Diisi",""),IF(J30="Rupiah",IF(K30="","Blm Diisi",""),IF(J30="","","-"))))))))</f>
        <v>0.5</v>
      </c>
      <c r="M30" s="335"/>
      <c r="P30" s="299" t="s">
        <v>892</v>
      </c>
    </row>
    <row r="31" spans="1:16" s="331" customFormat="1" ht="150">
      <c r="A31" s="313">
        <v>31</v>
      </c>
      <c r="B31" s="332"/>
      <c r="C31" s="333"/>
      <c r="D31" s="333"/>
      <c r="E31" s="333"/>
      <c r="F31" s="333" t="s">
        <v>155</v>
      </c>
      <c r="G31" s="341" t="s">
        <v>688</v>
      </c>
      <c r="H31" s="335"/>
      <c r="I31" s="408" t="s">
        <v>690</v>
      </c>
      <c r="J31" s="335" t="s">
        <v>154</v>
      </c>
      <c r="K31" s="167" t="s">
        <v>824</v>
      </c>
      <c r="L31" s="335">
        <f>IF(J31="Ya/Tidak",IF(K31="Ya",1,IF(K31="Tidak",0,"Blm Diisi")),IF(J31="A/B/C",IF(K31="A",1,IF(K31="B",0.5,IF(K31="C",0,"Blm Diisi"))),IF(J31="A/B/C/D",IF(K31="A",1,IF(K31="B",0.67,IF(K31="C",0.33,IF(K31="D",0,"Blm Diisi")))),IF(J31="A/B/C/D/E",IF(K31="A",1,IF(K31="B",0.75,IF(K31="C",0.5,IF(K31="D",0.25,IF(K31="E",0,"Blm Diisi"))))),IF(J31="%",IF(K31="","Blm Diisi",K31),IF(J31="Jumlah",IF(K31="","Blm Diisi",""),IF(J31="Rupiah",IF(K31="","Blm Diisi",""),IF(J31="","","-"))))))))</f>
        <v>1</v>
      </c>
      <c r="M31" s="335"/>
      <c r="P31" s="299" t="s">
        <v>892</v>
      </c>
    </row>
    <row r="32" spans="1:16" ht="32.1" customHeight="1">
      <c r="A32" s="318">
        <v>32</v>
      </c>
      <c r="B32" s="412"/>
      <c r="C32" s="404"/>
      <c r="D32" s="404"/>
      <c r="E32" s="404" t="s">
        <v>11</v>
      </c>
      <c r="F32" s="626" t="s">
        <v>93</v>
      </c>
      <c r="G32" s="627"/>
      <c r="H32" s="405">
        <v>1</v>
      </c>
      <c r="I32" s="406"/>
      <c r="J32" s="405"/>
      <c r="K32" s="405"/>
      <c r="L32" s="405">
        <f>AVERAGE(L33:L34)*H32</f>
        <v>1</v>
      </c>
      <c r="M32" s="405"/>
      <c r="P32" s="406"/>
    </row>
    <row r="33" spans="1:16" s="331" customFormat="1" ht="90">
      <c r="A33" s="313">
        <v>33</v>
      </c>
      <c r="B33" s="332"/>
      <c r="C33" s="333"/>
      <c r="D33" s="333"/>
      <c r="E33" s="407"/>
      <c r="F33" s="333" t="s">
        <v>152</v>
      </c>
      <c r="G33" s="415" t="s">
        <v>694</v>
      </c>
      <c r="H33" s="335"/>
      <c r="I33" s="408" t="s">
        <v>203</v>
      </c>
      <c r="J33" s="335" t="s">
        <v>154</v>
      </c>
      <c r="K33" s="167" t="s">
        <v>824</v>
      </c>
      <c r="L33" s="335">
        <f>IF(J33="Ya/Tidak",IF(K33="Ya",1,IF(K33="Tidak",0,"Blm Diisi")),IF(J33="A/B/C",IF(K33="A",1,IF(K33="B",0.5,IF(K33="C",0,"Blm Diisi"))),IF(J33="A/B/C/D",IF(K33="A",1,IF(K33="B",0.67,IF(K33="C",0.33,IF(K33="D",0,"Blm Diisi")))),IF(J33="A/B/C/D/E",IF(K33="A",1,IF(K33="B",0.75,IF(K33="C",0.5,IF(K33="D",0.25,IF(K33="E",0,"Blm Diisi"))))),IF(J33="%",IF(K33="","Blm Diisi",K33),IF(J33="Jumlah",IF(K33="","Blm Diisi",""),IF(J33="Rupiah",IF(K33="","Blm Diisi",""),IF(J33="","","-"))))))))</f>
        <v>1</v>
      </c>
      <c r="M33" s="335"/>
      <c r="P33" s="299" t="s">
        <v>891</v>
      </c>
    </row>
    <row r="34" spans="1:16" s="331" customFormat="1" ht="105">
      <c r="A34" s="318">
        <v>34</v>
      </c>
      <c r="B34" s="332"/>
      <c r="C34" s="333"/>
      <c r="D34" s="333"/>
      <c r="E34" s="407"/>
      <c r="F34" s="333" t="s">
        <v>155</v>
      </c>
      <c r="G34" s="415" t="s">
        <v>202</v>
      </c>
      <c r="H34" s="335"/>
      <c r="I34" s="408" t="s">
        <v>204</v>
      </c>
      <c r="J34" s="335" t="s">
        <v>154</v>
      </c>
      <c r="K34" s="167" t="s">
        <v>824</v>
      </c>
      <c r="L34" s="335">
        <f>IF(J34="Ya/Tidak",IF(K34="Ya",1,IF(K34="Tidak",0,"Blm Diisi")),IF(J34="A/B/C",IF(K34="A",1,IF(K34="B",0.5,IF(K34="C",0,"Blm Diisi"))),IF(J34="A/B/C/D",IF(K34="A",1,IF(K34="B",0.67,IF(K34="C",0.33,IF(K34="D",0,"Blm Diisi")))),IF(J34="A/B/C/D/E",IF(K34="A",1,IF(K34="B",0.75,IF(K34="C",0.5,IF(K34="D",0.25,IF(K34="E",0,"Blm Diisi"))))),IF(J34="%",IF(K34="","Blm Diisi",K34),IF(J34="Jumlah",IF(K34="","Blm Diisi",""),IF(J34="Rupiah",IF(K34="","Blm Diisi",""),IF(J34="","","-"))))))))</f>
        <v>1</v>
      </c>
      <c r="M34" s="335"/>
      <c r="P34" s="299" t="s">
        <v>891</v>
      </c>
    </row>
    <row r="35" spans="1:16">
      <c r="A35" s="313">
        <v>35</v>
      </c>
      <c r="B35" s="355"/>
      <c r="C35" s="355"/>
      <c r="D35" s="356">
        <v>3</v>
      </c>
      <c r="E35" s="586" t="s">
        <v>20</v>
      </c>
      <c r="F35" s="587"/>
      <c r="G35" s="588"/>
      <c r="H35" s="401">
        <v>3</v>
      </c>
      <c r="I35" s="414"/>
      <c r="J35" s="401"/>
      <c r="K35" s="401"/>
      <c r="L35" s="401">
        <f>SUM(L36,L42,L54)</f>
        <v>2.1</v>
      </c>
      <c r="M35" s="401"/>
      <c r="P35" s="414"/>
    </row>
    <row r="36" spans="1:16">
      <c r="A36" s="318">
        <v>36</v>
      </c>
      <c r="B36" s="412"/>
      <c r="C36" s="404"/>
      <c r="D36" s="412"/>
      <c r="E36" s="416" t="s">
        <v>9</v>
      </c>
      <c r="F36" s="624" t="s">
        <v>121</v>
      </c>
      <c r="G36" s="625"/>
      <c r="H36" s="405">
        <v>1</v>
      </c>
      <c r="I36" s="406"/>
      <c r="J36" s="405"/>
      <c r="K36" s="405"/>
      <c r="L36" s="405">
        <f>AVERAGE(L37:L41)*H36</f>
        <v>0.6</v>
      </c>
      <c r="M36" s="405"/>
      <c r="P36" s="406"/>
    </row>
    <row r="37" spans="1:16" s="331" customFormat="1" ht="75">
      <c r="A37" s="313">
        <v>37</v>
      </c>
      <c r="B37" s="332"/>
      <c r="C37" s="333"/>
      <c r="D37" s="332"/>
      <c r="E37" s="417"/>
      <c r="F37" s="339" t="s">
        <v>152</v>
      </c>
      <c r="G37" s="418" t="s">
        <v>221</v>
      </c>
      <c r="H37" s="335"/>
      <c r="I37" s="408" t="s">
        <v>695</v>
      </c>
      <c r="J37" s="335" t="s">
        <v>154</v>
      </c>
      <c r="K37" s="167" t="s">
        <v>824</v>
      </c>
      <c r="L37" s="335">
        <f>IF(J37="Ya/Tidak",IF(K37="Ya",1,IF(K37="Tidak",0,"Blm Diisi")),IF(J37="A/B/C",IF(K37="A",1,IF(K37="B",0.5,IF(K37="C",0,"Blm Diisi"))),IF(J37="A/B/C/D",IF(K37="A",1,IF(K37="B",0.67,IF(K37="C",0.33,IF(K37="D",0,"Blm Diisi")))),IF(J37="A/B/C/D/E",IF(K37="A",1,IF(K37="B",0.75,IF(K37="C",0.5,IF(K37="D",0.25,IF(K37="E",0,"Blm Diisi"))))),IF(J37="%",IF(K37="","Blm Diisi",K37),IF(J37="Jumlah",IF(K37="","Blm Diisi",""),IF(J37="Rupiah",IF(K37="","Blm Diisi",""),IF(J37="","","-"))))))))</f>
        <v>1</v>
      </c>
      <c r="M37" s="335"/>
      <c r="P37" s="299" t="s">
        <v>888</v>
      </c>
    </row>
    <row r="38" spans="1:16" s="331" customFormat="1" ht="90">
      <c r="A38" s="318">
        <v>38</v>
      </c>
      <c r="B38" s="332"/>
      <c r="C38" s="333"/>
      <c r="D38" s="332"/>
      <c r="E38" s="417"/>
      <c r="F38" s="339" t="s">
        <v>222</v>
      </c>
      <c r="G38" s="418" t="s">
        <v>223</v>
      </c>
      <c r="H38" s="335"/>
      <c r="I38" s="408" t="s">
        <v>226</v>
      </c>
      <c r="J38" s="335" t="s">
        <v>154</v>
      </c>
      <c r="K38" s="167" t="s">
        <v>825</v>
      </c>
      <c r="L38" s="335">
        <f>IF(J38="Ya/Tidak",IF(K38="Ya",1,IF(K38="Tidak",0,"Blm Diisi")),IF(J38="A/B/C",IF(K38="A",1,IF(K38="B",0.5,IF(K38="C",0,"Blm Diisi"))),IF(J38="A/B/C/D",IF(K38="A",1,IF(K38="B",0.67,IF(K38="C",0.33,IF(K38="D",0,"Blm Diisi")))),IF(J38="A/B/C/D/E",IF(K38="A",1,IF(K38="B",0.75,IF(K38="C",0.5,IF(K38="D",0.25,IF(K38="E",0,"Blm Diisi"))))),IF(J38="%",IF(K38="","Blm Diisi",K38),IF(J38="Jumlah",IF(K38="","Blm Diisi",""),IF(J38="Rupiah",IF(K38="","Blm Diisi",""),IF(J38="","","-"))))))))</f>
        <v>0.5</v>
      </c>
      <c r="M38" s="335"/>
      <c r="P38" s="299" t="s">
        <v>888</v>
      </c>
    </row>
    <row r="39" spans="1:16" s="331" customFormat="1" ht="150">
      <c r="A39" s="313">
        <v>39</v>
      </c>
      <c r="B39" s="332"/>
      <c r="C39" s="333"/>
      <c r="D39" s="332"/>
      <c r="E39" s="417"/>
      <c r="F39" s="339" t="s">
        <v>157</v>
      </c>
      <c r="G39" s="418" t="s">
        <v>696</v>
      </c>
      <c r="H39" s="335"/>
      <c r="I39" s="408" t="s">
        <v>697</v>
      </c>
      <c r="J39" s="335" t="s">
        <v>154</v>
      </c>
      <c r="K39" s="167" t="s">
        <v>827</v>
      </c>
      <c r="L39" s="335">
        <f>IF(J39="Ya/Tidak",IF(K39="Ya",1,IF(K39="Tidak",0,"Blm Diisi")),IF(J39="A/B/C",IF(K39="A",1,IF(K39="B",0.5,IF(K39="C",0,"Blm Diisi"))),IF(J39="A/B/C/D",IF(K39="A",1,IF(K39="B",0.67,IF(K39="C",0.33,IF(K39="D",0,"Blm Diisi")))),IF(J39="A/B/C/D/E",IF(K39="A",1,IF(K39="B",0.75,IF(K39="C",0.5,IF(K39="D",0.25,IF(K39="E",0,"Blm Diisi"))))),IF(J39="%",IF(K39="","Blm Diisi",K39),IF(J39="Jumlah",IF(K39="","Blm Diisi",""),IF(J39="Rupiah",IF(K39="","Blm Diisi",""),IF(J39="","","-"))))))))</f>
        <v>0</v>
      </c>
      <c r="M39" s="335"/>
      <c r="P39" s="299" t="s">
        <v>888</v>
      </c>
    </row>
    <row r="40" spans="1:16" s="331" customFormat="1" ht="120">
      <c r="A40" s="318">
        <v>40</v>
      </c>
      <c r="B40" s="332"/>
      <c r="C40" s="333"/>
      <c r="D40" s="332"/>
      <c r="E40" s="417"/>
      <c r="F40" s="339" t="s">
        <v>164</v>
      </c>
      <c r="G40" s="418" t="s">
        <v>224</v>
      </c>
      <c r="H40" s="335"/>
      <c r="I40" s="408" t="s">
        <v>698</v>
      </c>
      <c r="J40" s="335" t="s">
        <v>154</v>
      </c>
      <c r="K40" s="167" t="s">
        <v>824</v>
      </c>
      <c r="L40" s="335">
        <f>IF(J40="Ya/Tidak",IF(K40="Ya",1,IF(K40="Tidak",0,"Blm Diisi")),IF(J40="A/B/C",IF(K40="A",1,IF(K40="B",0.5,IF(K40="C",0,"Blm Diisi"))),IF(J40="A/B/C/D",IF(K40="A",1,IF(K40="B",0.67,IF(K40="C",0.33,IF(K40="D",0,"Blm Diisi")))),IF(J40="A/B/C/D/E",IF(K40="A",1,IF(K40="B",0.75,IF(K40="C",0.5,IF(K40="D",0.25,IF(K40="E",0,"Blm Diisi"))))),IF(J40="%",IF(K40="","Blm Diisi",K40),IF(J40="Jumlah",IF(K40="","Blm Diisi",""),IF(J40="Rupiah",IF(K40="","Blm Diisi",""),IF(J40="","","-"))))))))</f>
        <v>1</v>
      </c>
      <c r="M40" s="335"/>
      <c r="P40" s="486" t="s">
        <v>955</v>
      </c>
    </row>
    <row r="41" spans="1:16" s="331" customFormat="1" ht="90">
      <c r="A41" s="313">
        <v>41</v>
      </c>
      <c r="B41" s="332"/>
      <c r="C41" s="333"/>
      <c r="D41" s="332"/>
      <c r="E41" s="417"/>
      <c r="F41" s="339" t="s">
        <v>165</v>
      </c>
      <c r="G41" s="418" t="s">
        <v>225</v>
      </c>
      <c r="H41" s="335"/>
      <c r="I41" s="408" t="s">
        <v>699</v>
      </c>
      <c r="J41" s="335" t="s">
        <v>154</v>
      </c>
      <c r="K41" s="167" t="s">
        <v>825</v>
      </c>
      <c r="L41" s="335">
        <f>IF(J41="Ya/Tidak",IF(K41="Ya",1,IF(K41="Tidak",0,"Blm Diisi")),IF(J41="A/B/C",IF(K41="A",1,IF(K41="B",0.5,IF(K41="C",0,"Blm Diisi"))),IF(J41="A/B/C/D",IF(K41="A",1,IF(K41="B",0.67,IF(K41="C",0.33,IF(K41="D",0,"Blm Diisi")))),IF(J41="A/B/C/D/E",IF(K41="A",1,IF(K41="B",0.75,IF(K41="C",0.5,IF(K41="D",0.25,IF(K41="E",0,"Blm Diisi"))))),IF(J41="%",IF(K41="","Blm Diisi",K41),IF(J41="Jumlah",IF(K41="","Blm Diisi",""),IF(J41="Rupiah",IF(K41="","Blm Diisi",""),IF(J41="","","-"))))))))</f>
        <v>0.5</v>
      </c>
      <c r="M41" s="335"/>
      <c r="P41" s="486" t="s">
        <v>888</v>
      </c>
    </row>
    <row r="42" spans="1:16">
      <c r="A42" s="318">
        <v>42</v>
      </c>
      <c r="B42" s="412"/>
      <c r="C42" s="404"/>
      <c r="D42" s="404"/>
      <c r="E42" s="416" t="s">
        <v>11</v>
      </c>
      <c r="F42" s="624" t="s">
        <v>122</v>
      </c>
      <c r="G42" s="625"/>
      <c r="H42" s="405">
        <v>1</v>
      </c>
      <c r="I42" s="406"/>
      <c r="J42" s="405"/>
      <c r="K42" s="405"/>
      <c r="L42" s="405">
        <f>AVERAGE(L43:L53)*H42</f>
        <v>1</v>
      </c>
      <c r="M42" s="405"/>
      <c r="P42" s="406"/>
    </row>
    <row r="43" spans="1:16" s="331" customFormat="1" ht="120">
      <c r="A43" s="313">
        <v>43</v>
      </c>
      <c r="B43" s="332"/>
      <c r="C43" s="333"/>
      <c r="D43" s="333"/>
      <c r="E43" s="417"/>
      <c r="F43" s="339" t="s">
        <v>152</v>
      </c>
      <c r="G43" s="418" t="s">
        <v>227</v>
      </c>
      <c r="H43" s="335"/>
      <c r="I43" s="408" t="s">
        <v>238</v>
      </c>
      <c r="J43" s="335" t="s">
        <v>154</v>
      </c>
      <c r="K43" s="167" t="s">
        <v>824</v>
      </c>
      <c r="L43" s="335">
        <f t="shared" ref="L43:L53" si="1">IF(J43="Ya/Tidak",IF(K43="Ya",1,IF(K43="Tidak",0,"Blm Diisi")),IF(J43="A/B/C",IF(K43="A",1,IF(K43="B",0.5,IF(K43="C",0,"Blm Diisi"))),IF(J43="A/B/C/D",IF(K43="A",1,IF(K43="B",0.67,IF(K43="C",0.33,IF(K43="D",0,"Blm Diisi")))),IF(J43="A/B/C/D/E",IF(K43="A",1,IF(K43="B",0.75,IF(K43="C",0.5,IF(K43="D",0.25,IF(K43="E",0,"Blm Diisi"))))),IF(J43="%",IF(K43="","Blm Diisi",K43),IF(J43="Jumlah",IF(K43="","Blm Diisi",""),IF(J43="Rupiah",IF(K43="","Blm Diisi",""),IF(J43="","","-"))))))))</f>
        <v>1</v>
      </c>
      <c r="M43" s="335"/>
      <c r="P43" s="299" t="s">
        <v>889</v>
      </c>
    </row>
    <row r="44" spans="1:16" s="331" customFormat="1" ht="90">
      <c r="A44" s="318">
        <v>44</v>
      </c>
      <c r="B44" s="332"/>
      <c r="C44" s="333"/>
      <c r="D44" s="333"/>
      <c r="E44" s="417"/>
      <c r="F44" s="339" t="s">
        <v>155</v>
      </c>
      <c r="G44" s="418" t="s">
        <v>228</v>
      </c>
      <c r="H44" s="335"/>
      <c r="I44" s="408" t="s">
        <v>239</v>
      </c>
      <c r="J44" s="335" t="s">
        <v>154</v>
      </c>
      <c r="K44" s="167" t="s">
        <v>824</v>
      </c>
      <c r="L44" s="335">
        <f t="shared" si="1"/>
        <v>1</v>
      </c>
      <c r="M44" s="335"/>
      <c r="P44" s="299" t="s">
        <v>889</v>
      </c>
    </row>
    <row r="45" spans="1:16" s="331" customFormat="1" ht="185.25" customHeight="1">
      <c r="A45" s="313">
        <v>45</v>
      </c>
      <c r="B45" s="332"/>
      <c r="C45" s="333"/>
      <c r="D45" s="333"/>
      <c r="E45" s="417"/>
      <c r="F45" s="339" t="s">
        <v>157</v>
      </c>
      <c r="G45" s="418" t="s">
        <v>229</v>
      </c>
      <c r="H45" s="335"/>
      <c r="I45" s="408" t="s">
        <v>240</v>
      </c>
      <c r="J45" s="335" t="s">
        <v>154</v>
      </c>
      <c r="K45" s="167" t="s">
        <v>824</v>
      </c>
      <c r="L45" s="335">
        <f t="shared" si="1"/>
        <v>1</v>
      </c>
      <c r="M45" s="335"/>
      <c r="P45" s="299" t="s">
        <v>889</v>
      </c>
    </row>
    <row r="46" spans="1:16" s="331" customFormat="1" ht="135">
      <c r="A46" s="318">
        <v>46</v>
      </c>
      <c r="B46" s="332"/>
      <c r="C46" s="333"/>
      <c r="D46" s="333"/>
      <c r="E46" s="417"/>
      <c r="F46" s="339" t="s">
        <v>164</v>
      </c>
      <c r="G46" s="418" t="s">
        <v>230</v>
      </c>
      <c r="H46" s="335"/>
      <c r="I46" s="408" t="s">
        <v>241</v>
      </c>
      <c r="J46" s="335" t="s">
        <v>154</v>
      </c>
      <c r="K46" s="167" t="s">
        <v>824</v>
      </c>
      <c r="L46" s="335">
        <f t="shared" si="1"/>
        <v>1</v>
      </c>
      <c r="M46" s="335"/>
      <c r="P46" s="299" t="s">
        <v>889</v>
      </c>
    </row>
    <row r="47" spans="1:16" s="331" customFormat="1" ht="135">
      <c r="A47" s="313">
        <v>47</v>
      </c>
      <c r="B47" s="332"/>
      <c r="C47" s="333"/>
      <c r="D47" s="333"/>
      <c r="E47" s="417"/>
      <c r="F47" s="339" t="s">
        <v>165</v>
      </c>
      <c r="G47" s="418" t="s">
        <v>231</v>
      </c>
      <c r="H47" s="335"/>
      <c r="I47" s="408" t="s">
        <v>635</v>
      </c>
      <c r="J47" s="335" t="s">
        <v>154</v>
      </c>
      <c r="K47" s="167" t="s">
        <v>824</v>
      </c>
      <c r="L47" s="335">
        <f t="shared" si="1"/>
        <v>1</v>
      </c>
      <c r="M47" s="335"/>
      <c r="P47" s="299" t="s">
        <v>889</v>
      </c>
    </row>
    <row r="48" spans="1:16" s="331" customFormat="1" ht="127.5" customHeight="1">
      <c r="A48" s="318">
        <v>48</v>
      </c>
      <c r="B48" s="332"/>
      <c r="C48" s="333"/>
      <c r="D48" s="333"/>
      <c r="E48" s="417"/>
      <c r="F48" s="339" t="s">
        <v>167</v>
      </c>
      <c r="G48" s="418" t="s">
        <v>232</v>
      </c>
      <c r="H48" s="335"/>
      <c r="I48" s="408" t="s">
        <v>242</v>
      </c>
      <c r="J48" s="335" t="s">
        <v>154</v>
      </c>
      <c r="K48" s="167" t="s">
        <v>824</v>
      </c>
      <c r="L48" s="335">
        <f t="shared" si="1"/>
        <v>1</v>
      </c>
      <c r="M48" s="335"/>
      <c r="P48" s="299" t="s">
        <v>889</v>
      </c>
    </row>
    <row r="49" spans="1:16" s="331" customFormat="1" ht="140.25" customHeight="1">
      <c r="A49" s="313">
        <v>49</v>
      </c>
      <c r="B49" s="332"/>
      <c r="C49" s="333"/>
      <c r="D49" s="333"/>
      <c r="E49" s="417"/>
      <c r="F49" s="339" t="s">
        <v>175</v>
      </c>
      <c r="G49" s="418" t="s">
        <v>541</v>
      </c>
      <c r="H49" s="335"/>
      <c r="I49" s="408" t="s">
        <v>542</v>
      </c>
      <c r="J49" s="335" t="s">
        <v>154</v>
      </c>
      <c r="K49" s="167" t="s">
        <v>824</v>
      </c>
      <c r="L49" s="335">
        <f t="shared" si="1"/>
        <v>1</v>
      </c>
      <c r="M49" s="335"/>
      <c r="P49" s="299" t="s">
        <v>889</v>
      </c>
    </row>
    <row r="50" spans="1:16" s="331" customFormat="1" ht="130.5" customHeight="1">
      <c r="A50" s="318">
        <v>50</v>
      </c>
      <c r="B50" s="332"/>
      <c r="C50" s="333"/>
      <c r="D50" s="333"/>
      <c r="E50" s="417"/>
      <c r="F50" s="339" t="s">
        <v>177</v>
      </c>
      <c r="G50" s="418" t="s">
        <v>636</v>
      </c>
      <c r="H50" s="335"/>
      <c r="I50" s="408" t="s">
        <v>637</v>
      </c>
      <c r="J50" s="335" t="s">
        <v>154</v>
      </c>
      <c r="K50" s="167" t="s">
        <v>824</v>
      </c>
      <c r="L50" s="335">
        <f t="shared" si="1"/>
        <v>1</v>
      </c>
      <c r="M50" s="335"/>
      <c r="P50" s="299" t="s">
        <v>889</v>
      </c>
    </row>
    <row r="51" spans="1:16" s="331" customFormat="1" ht="129" customHeight="1">
      <c r="A51" s="313">
        <v>51</v>
      </c>
      <c r="B51" s="332"/>
      <c r="C51" s="333"/>
      <c r="D51" s="333"/>
      <c r="E51" s="417"/>
      <c r="F51" s="339" t="s">
        <v>9</v>
      </c>
      <c r="G51" s="418" t="s">
        <v>700</v>
      </c>
      <c r="H51" s="335"/>
      <c r="I51" s="408" t="s">
        <v>638</v>
      </c>
      <c r="J51" s="335" t="s">
        <v>154</v>
      </c>
      <c r="K51" s="167" t="s">
        <v>824</v>
      </c>
      <c r="L51" s="335">
        <f t="shared" si="1"/>
        <v>1</v>
      </c>
      <c r="M51" s="335"/>
      <c r="P51" s="299" t="s">
        <v>889</v>
      </c>
    </row>
    <row r="52" spans="1:16" s="331" customFormat="1" ht="90">
      <c r="A52" s="318">
        <v>52</v>
      </c>
      <c r="B52" s="332"/>
      <c r="C52" s="333"/>
      <c r="D52" s="333"/>
      <c r="E52" s="417"/>
      <c r="F52" s="339" t="s">
        <v>234</v>
      </c>
      <c r="G52" s="418" t="s">
        <v>235</v>
      </c>
      <c r="H52" s="335"/>
      <c r="I52" s="408" t="s">
        <v>701</v>
      </c>
      <c r="J52" s="335" t="s">
        <v>154</v>
      </c>
      <c r="K52" s="167" t="s">
        <v>824</v>
      </c>
      <c r="L52" s="335">
        <f t="shared" si="1"/>
        <v>1</v>
      </c>
      <c r="M52" s="335"/>
      <c r="P52" s="299" t="s">
        <v>889</v>
      </c>
    </row>
    <row r="53" spans="1:16" s="331" customFormat="1" ht="135">
      <c r="A53" s="313">
        <v>53</v>
      </c>
      <c r="B53" s="332"/>
      <c r="C53" s="333"/>
      <c r="D53" s="333"/>
      <c r="E53" s="417"/>
      <c r="F53" s="339" t="s">
        <v>236</v>
      </c>
      <c r="G53" s="418" t="s">
        <v>237</v>
      </c>
      <c r="H53" s="335"/>
      <c r="I53" s="408" t="s">
        <v>702</v>
      </c>
      <c r="J53" s="335" t="s">
        <v>154</v>
      </c>
      <c r="K53" s="167" t="s">
        <v>824</v>
      </c>
      <c r="L53" s="335">
        <f t="shared" si="1"/>
        <v>1</v>
      </c>
      <c r="M53" s="335"/>
      <c r="P53" s="299" t="s">
        <v>889</v>
      </c>
    </row>
    <row r="54" spans="1:16" s="426" customFormat="1">
      <c r="A54" s="318">
        <v>54</v>
      </c>
      <c r="B54" s="419"/>
      <c r="C54" s="420"/>
      <c r="D54" s="420"/>
      <c r="E54" s="421" t="s">
        <v>13</v>
      </c>
      <c r="F54" s="422" t="s">
        <v>113</v>
      </c>
      <c r="G54" s="423"/>
      <c r="H54" s="424">
        <v>1</v>
      </c>
      <c r="I54" s="425"/>
      <c r="J54" s="424"/>
      <c r="K54" s="424"/>
      <c r="L54" s="405">
        <f>AVERAGE(L55:L56)*H54</f>
        <v>0.5</v>
      </c>
      <c r="M54" s="424"/>
      <c r="N54" s="313"/>
      <c r="P54" s="425"/>
    </row>
    <row r="55" spans="1:16" s="426" customFormat="1" ht="105">
      <c r="A55" s="313">
        <v>55</v>
      </c>
      <c r="B55" s="427"/>
      <c r="C55" s="428"/>
      <c r="D55" s="428"/>
      <c r="E55" s="429"/>
      <c r="F55" s="430" t="s">
        <v>152</v>
      </c>
      <c r="G55" s="431" t="s">
        <v>243</v>
      </c>
      <c r="H55" s="340"/>
      <c r="I55" s="432" t="s">
        <v>708</v>
      </c>
      <c r="J55" s="340" t="s">
        <v>156</v>
      </c>
      <c r="K55" s="167" t="s">
        <v>824</v>
      </c>
      <c r="L55" s="335">
        <f>IF(J55="Ya/Tidak",IF(K55="Ya",1,IF(K55="Tidak",0,"Blm Diisi")),IF(J55="A/B/C",IF(K55="A",1,IF(K55="B",0.5,IF(K55="C",0,"Blm Diisi"))),IF(J55="A/B/C/D",IF(K55="A",1,IF(K55="B",0.67,IF(K55="C",0.33,IF(K55="D",0,"Blm Diisi")))),IF(J55="A/B/C/D/E",IF(K55="A",1,IF(K55="B",0.75,IF(K55="C",0.5,IF(K55="D",0.25,IF(K55="E",0,"Blm Diisi"))))),IF(J55="%",IF(K55="","Blm Diisi",K55),IF(J55="Jumlah",IF(K55="","Blm Diisi",""),IF(J55="Rupiah",IF(K55="","Blm Diisi",""),IF(J55="","","-"))))))))</f>
        <v>1</v>
      </c>
      <c r="M55" s="340"/>
      <c r="P55" s="483" t="s">
        <v>890</v>
      </c>
    </row>
    <row r="56" spans="1:16" s="426" customFormat="1" ht="105">
      <c r="A56" s="318">
        <v>56</v>
      </c>
      <c r="B56" s="427"/>
      <c r="C56" s="428"/>
      <c r="D56" s="428"/>
      <c r="E56" s="429"/>
      <c r="F56" s="430" t="s">
        <v>155</v>
      </c>
      <c r="G56" s="431" t="s">
        <v>634</v>
      </c>
      <c r="H56" s="340"/>
      <c r="I56" s="432" t="s">
        <v>709</v>
      </c>
      <c r="J56" s="340" t="s">
        <v>156</v>
      </c>
      <c r="K56" s="167" t="s">
        <v>829</v>
      </c>
      <c r="L56" s="335">
        <f>IF(J56="Ya/Tidak",IF(K56="Ya",1,IF(K56="Tidak",0,"Blm Diisi")),IF(J56="A/B/C",IF(K56="A",1,IF(K56="B",0.5,IF(K56="C",0,"Blm Diisi"))),IF(J56="A/B/C/D",IF(K56="A",1,IF(K56="B",0.67,IF(K56="C",0.33,IF(K56="D",0,"Blm Diisi")))),IF(J56="A/B/C/D/E",IF(K56="A",1,IF(K56="B",0.75,IF(K56="C",0.5,IF(K56="D",0.25,IF(K56="E",0,"Blm Diisi"))))),IF(J56="%",IF(K56="","Blm Diisi",K56),IF(J56="Jumlah",IF(K56="","Blm Diisi",""),IF(J56="Rupiah",IF(K56="","Blm Diisi",""),IF(J56="","","-"))))))))</f>
        <v>0</v>
      </c>
      <c r="M56" s="340"/>
      <c r="P56" s="483" t="s">
        <v>890</v>
      </c>
    </row>
    <row r="57" spans="1:16">
      <c r="A57" s="313">
        <v>57</v>
      </c>
      <c r="B57" s="355"/>
      <c r="C57" s="355"/>
      <c r="D57" s="356">
        <v>4</v>
      </c>
      <c r="E57" s="586" t="s">
        <v>23</v>
      </c>
      <c r="F57" s="587"/>
      <c r="G57" s="588"/>
      <c r="H57" s="401">
        <v>2.5</v>
      </c>
      <c r="I57" s="414"/>
      <c r="J57" s="401"/>
      <c r="K57" s="401"/>
      <c r="L57" s="401">
        <f>SUM(L58,L68,L77)</f>
        <v>1.4583333333333333</v>
      </c>
      <c r="M57" s="401"/>
      <c r="P57" s="414"/>
    </row>
    <row r="58" spans="1:16">
      <c r="A58" s="318">
        <v>58</v>
      </c>
      <c r="B58" s="412"/>
      <c r="C58" s="404"/>
      <c r="D58" s="404"/>
      <c r="E58" s="404" t="s">
        <v>9</v>
      </c>
      <c r="F58" s="622" t="s">
        <v>125</v>
      </c>
      <c r="G58" s="623"/>
      <c r="H58" s="405">
        <v>0.5</v>
      </c>
      <c r="I58" s="406"/>
      <c r="J58" s="405"/>
      <c r="K58" s="405"/>
      <c r="L58" s="405">
        <f>AVERAGE(L59:L67)*H58</f>
        <v>0.33333333333333331</v>
      </c>
      <c r="M58" s="405"/>
      <c r="P58" s="406"/>
    </row>
    <row r="59" spans="1:16" s="331" customFormat="1" ht="135">
      <c r="A59" s="313">
        <v>59</v>
      </c>
      <c r="B59" s="332"/>
      <c r="C59" s="333"/>
      <c r="D59" s="333"/>
      <c r="E59" s="333"/>
      <c r="F59" s="333" t="s">
        <v>152</v>
      </c>
      <c r="G59" s="415" t="s">
        <v>710</v>
      </c>
      <c r="H59" s="335"/>
      <c r="I59" s="408" t="s">
        <v>711</v>
      </c>
      <c r="J59" s="335" t="s">
        <v>154</v>
      </c>
      <c r="K59" s="167" t="s">
        <v>824</v>
      </c>
      <c r="L59" s="335">
        <f t="shared" ref="L59:L67" si="2">IF(J59="Ya/Tidak",IF(K59="Ya",1,IF(K59="Tidak",0,"Blm Diisi")),IF(J59="A/B/C",IF(K59="A",1,IF(K59="B",0.5,IF(K59="C",0,"Blm Diisi"))),IF(J59="A/B/C/D",IF(K59="A",1,IF(K59="B",0.67,IF(K59="C",0.33,IF(K59="D",0,"Blm Diisi")))),IF(J59="A/B/C/D/E",IF(K59="A",1,IF(K59="B",0.75,IF(K59="C",0.5,IF(K59="D",0.25,IF(K59="E",0,"Blm Diisi"))))),IF(J59="%",IF(K59="","Blm Diisi",K59),IF(J59="Jumlah",IF(K59="","Blm Diisi",""),IF(J59="Rupiah",IF(K59="","Blm Diisi",""),IF(J59="","","-"))))))))</f>
        <v>1</v>
      </c>
      <c r="M59" s="335"/>
      <c r="P59" s="486" t="s">
        <v>952</v>
      </c>
    </row>
    <row r="60" spans="1:16" s="331" customFormat="1" ht="75">
      <c r="A60" s="318">
        <v>60</v>
      </c>
      <c r="B60" s="332"/>
      <c r="C60" s="333"/>
      <c r="D60" s="333"/>
      <c r="E60" s="333"/>
      <c r="F60" s="333" t="s">
        <v>155</v>
      </c>
      <c r="G60" s="415" t="s">
        <v>246</v>
      </c>
      <c r="H60" s="335"/>
      <c r="I60" s="408" t="s">
        <v>712</v>
      </c>
      <c r="J60" s="335" t="s">
        <v>154</v>
      </c>
      <c r="K60" s="167" t="s">
        <v>827</v>
      </c>
      <c r="L60" s="335">
        <f t="shared" si="2"/>
        <v>0</v>
      </c>
      <c r="M60" s="335"/>
      <c r="P60" s="486" t="s">
        <v>952</v>
      </c>
    </row>
    <row r="61" spans="1:16" s="331" customFormat="1" ht="90">
      <c r="A61" s="313">
        <v>61</v>
      </c>
      <c r="B61" s="332"/>
      <c r="C61" s="333"/>
      <c r="D61" s="333"/>
      <c r="E61" s="333"/>
      <c r="F61" s="333" t="s">
        <v>157</v>
      </c>
      <c r="G61" s="415" t="s">
        <v>247</v>
      </c>
      <c r="H61" s="335"/>
      <c r="I61" s="408" t="s">
        <v>713</v>
      </c>
      <c r="J61" s="335" t="s">
        <v>154</v>
      </c>
      <c r="K61" s="167" t="s">
        <v>827</v>
      </c>
      <c r="L61" s="335">
        <f t="shared" si="2"/>
        <v>0</v>
      </c>
      <c r="M61" s="335"/>
      <c r="P61" s="486" t="s">
        <v>952</v>
      </c>
    </row>
    <row r="62" spans="1:16" s="331" customFormat="1" ht="105">
      <c r="A62" s="318">
        <v>62</v>
      </c>
      <c r="B62" s="332"/>
      <c r="C62" s="333"/>
      <c r="D62" s="333"/>
      <c r="E62" s="333"/>
      <c r="F62" s="333" t="s">
        <v>164</v>
      </c>
      <c r="G62" s="415" t="s">
        <v>248</v>
      </c>
      <c r="H62" s="335"/>
      <c r="I62" s="408" t="s">
        <v>714</v>
      </c>
      <c r="J62" s="335" t="s">
        <v>156</v>
      </c>
      <c r="K62" s="167" t="s">
        <v>824</v>
      </c>
      <c r="L62" s="335">
        <f t="shared" si="2"/>
        <v>1</v>
      </c>
      <c r="M62" s="335"/>
      <c r="P62" s="486" t="s">
        <v>952</v>
      </c>
    </row>
    <row r="63" spans="1:16" s="331" customFormat="1" ht="90">
      <c r="A63" s="313">
        <v>63</v>
      </c>
      <c r="B63" s="332"/>
      <c r="C63" s="333"/>
      <c r="D63" s="333"/>
      <c r="E63" s="333"/>
      <c r="F63" s="333" t="s">
        <v>165</v>
      </c>
      <c r="G63" s="415" t="s">
        <v>249</v>
      </c>
      <c r="H63" s="335"/>
      <c r="I63" s="408" t="s">
        <v>254</v>
      </c>
      <c r="J63" s="335" t="s">
        <v>156</v>
      </c>
      <c r="K63" s="167" t="s">
        <v>824</v>
      </c>
      <c r="L63" s="335">
        <f t="shared" si="2"/>
        <v>1</v>
      </c>
      <c r="M63" s="335"/>
      <c r="P63" s="486" t="s">
        <v>952</v>
      </c>
    </row>
    <row r="64" spans="1:16" s="331" customFormat="1" ht="90">
      <c r="A64" s="318">
        <v>64</v>
      </c>
      <c r="B64" s="332"/>
      <c r="C64" s="333"/>
      <c r="D64" s="333"/>
      <c r="E64" s="333"/>
      <c r="F64" s="333" t="s">
        <v>167</v>
      </c>
      <c r="G64" s="415" t="s">
        <v>250</v>
      </c>
      <c r="H64" s="335"/>
      <c r="I64" s="408" t="s">
        <v>255</v>
      </c>
      <c r="J64" s="335" t="s">
        <v>154</v>
      </c>
      <c r="K64" s="167" t="s">
        <v>824</v>
      </c>
      <c r="L64" s="335">
        <f t="shared" si="2"/>
        <v>1</v>
      </c>
      <c r="M64" s="335"/>
      <c r="P64" s="486" t="s">
        <v>952</v>
      </c>
    </row>
    <row r="65" spans="1:16" s="331" customFormat="1" ht="120">
      <c r="A65" s="313">
        <v>65</v>
      </c>
      <c r="B65" s="332"/>
      <c r="C65" s="333"/>
      <c r="D65" s="333"/>
      <c r="E65" s="333"/>
      <c r="F65" s="333" t="s">
        <v>175</v>
      </c>
      <c r="G65" s="415" t="s">
        <v>251</v>
      </c>
      <c r="H65" s="335"/>
      <c r="I65" s="408" t="s">
        <v>256</v>
      </c>
      <c r="J65" s="335" t="s">
        <v>156</v>
      </c>
      <c r="K65" s="167" t="s">
        <v>824</v>
      </c>
      <c r="L65" s="335">
        <f t="shared" si="2"/>
        <v>1</v>
      </c>
      <c r="M65" s="335"/>
      <c r="P65" s="486" t="s">
        <v>952</v>
      </c>
    </row>
    <row r="66" spans="1:16" s="331" customFormat="1" ht="150">
      <c r="A66" s="318">
        <v>66</v>
      </c>
      <c r="B66" s="332"/>
      <c r="C66" s="333"/>
      <c r="D66" s="333"/>
      <c r="E66" s="333"/>
      <c r="F66" s="333" t="s">
        <v>177</v>
      </c>
      <c r="G66" s="415" t="s">
        <v>252</v>
      </c>
      <c r="H66" s="335"/>
      <c r="I66" s="408" t="s">
        <v>257</v>
      </c>
      <c r="J66" s="335" t="s">
        <v>156</v>
      </c>
      <c r="K66" s="167" t="s">
        <v>824</v>
      </c>
      <c r="L66" s="335">
        <f t="shared" si="2"/>
        <v>1</v>
      </c>
      <c r="M66" s="335"/>
      <c r="P66" s="486" t="s">
        <v>952</v>
      </c>
    </row>
    <row r="67" spans="1:16" s="331" customFormat="1" ht="180">
      <c r="A67" s="313">
        <v>67</v>
      </c>
      <c r="B67" s="332"/>
      <c r="C67" s="333"/>
      <c r="D67" s="333"/>
      <c r="E67" s="333"/>
      <c r="F67" s="333" t="s">
        <v>9</v>
      </c>
      <c r="G67" s="415" t="s">
        <v>253</v>
      </c>
      <c r="H67" s="335"/>
      <c r="I67" s="408" t="s">
        <v>258</v>
      </c>
      <c r="J67" s="335" t="s">
        <v>154</v>
      </c>
      <c r="K67" s="167" t="s">
        <v>827</v>
      </c>
      <c r="L67" s="335">
        <f t="shared" si="2"/>
        <v>0</v>
      </c>
      <c r="M67" s="335"/>
      <c r="P67" s="486" t="s">
        <v>952</v>
      </c>
    </row>
    <row r="68" spans="1:16">
      <c r="A68" s="318">
        <v>68</v>
      </c>
      <c r="B68" s="412"/>
      <c r="C68" s="404"/>
      <c r="D68" s="404"/>
      <c r="E68" s="404" t="s">
        <v>11</v>
      </c>
      <c r="F68" s="622" t="s">
        <v>126</v>
      </c>
      <c r="G68" s="623"/>
      <c r="H68" s="405">
        <v>1.5</v>
      </c>
      <c r="I68" s="406"/>
      <c r="J68" s="405"/>
      <c r="K68" s="405"/>
      <c r="L68" s="405">
        <f>AVERAGE(L69:L76)*H68</f>
        <v>0.75</v>
      </c>
      <c r="M68" s="405"/>
      <c r="P68" s="406"/>
    </row>
    <row r="69" spans="1:16" s="331" customFormat="1" ht="315">
      <c r="A69" s="313">
        <v>69</v>
      </c>
      <c r="B69" s="332"/>
      <c r="C69" s="333"/>
      <c r="D69" s="333"/>
      <c r="E69" s="333"/>
      <c r="F69" s="333" t="s">
        <v>152</v>
      </c>
      <c r="G69" s="415" t="s">
        <v>715</v>
      </c>
      <c r="H69" s="335"/>
      <c r="I69" s="408" t="s">
        <v>723</v>
      </c>
      <c r="J69" s="335" t="s">
        <v>180</v>
      </c>
      <c r="K69" s="167" t="s">
        <v>829</v>
      </c>
      <c r="L69" s="335">
        <f t="shared" ref="L69:L76" si="3">IF(J69="Ya/Tidak",IF(K69="Ya",1,IF(K69="Tidak",0,"Blm Diisi")),IF(J69="A/B/C",IF(K69="A",1,IF(K69="B",0.5,IF(K69="C",0,"Blm Diisi"))),IF(J69="A/B/C/D",IF(K69="A",1,IF(K69="B",0.67,IF(K69="C",0.33,IF(K69="D",0,"Blm Diisi")))),IF(J69="A/B/C/D/E",IF(K69="A",1,IF(K69="B",0.75,IF(K69="C",0.5,IF(K69="D",0.25,IF(K69="E",0,"Blm Diisi"))))),IF(J69="%",IF(K69="","Blm Diisi",K69),IF(J69="Jumlah",IF(K69="","Blm Diisi",""),IF(J69="Rupiah",IF(K69="","Blm Diisi",""),IF(J69="","","-"))))))))</f>
        <v>0.25</v>
      </c>
      <c r="M69" s="335"/>
      <c r="P69" s="299" t="s">
        <v>887</v>
      </c>
    </row>
    <row r="70" spans="1:16" s="331" customFormat="1" ht="345">
      <c r="A70" s="318">
        <v>70</v>
      </c>
      <c r="B70" s="332"/>
      <c r="C70" s="333"/>
      <c r="D70" s="333"/>
      <c r="E70" s="333"/>
      <c r="F70" s="333" t="s">
        <v>155</v>
      </c>
      <c r="G70" s="415" t="s">
        <v>716</v>
      </c>
      <c r="H70" s="335"/>
      <c r="I70" s="408" t="s">
        <v>724</v>
      </c>
      <c r="J70" s="335" t="s">
        <v>180</v>
      </c>
      <c r="K70" s="167" t="s">
        <v>829</v>
      </c>
      <c r="L70" s="335">
        <f t="shared" si="3"/>
        <v>0.25</v>
      </c>
      <c r="M70" s="335"/>
      <c r="P70" s="299" t="s">
        <v>887</v>
      </c>
    </row>
    <row r="71" spans="1:16" s="331" customFormat="1" ht="409.5">
      <c r="A71" s="313">
        <v>71</v>
      </c>
      <c r="B71" s="332"/>
      <c r="C71" s="333"/>
      <c r="D71" s="333"/>
      <c r="E71" s="333"/>
      <c r="F71" s="333" t="s">
        <v>157</v>
      </c>
      <c r="G71" s="415" t="s">
        <v>717</v>
      </c>
      <c r="H71" s="335"/>
      <c r="I71" s="408" t="s">
        <v>725</v>
      </c>
      <c r="J71" s="335" t="s">
        <v>180</v>
      </c>
      <c r="K71" s="167" t="s">
        <v>825</v>
      </c>
      <c r="L71" s="335">
        <f t="shared" si="3"/>
        <v>0.75</v>
      </c>
      <c r="M71" s="335"/>
      <c r="P71" s="299" t="s">
        <v>887</v>
      </c>
    </row>
    <row r="72" spans="1:16" s="331" customFormat="1" ht="285">
      <c r="A72" s="318">
        <v>72</v>
      </c>
      <c r="B72" s="332"/>
      <c r="C72" s="333"/>
      <c r="D72" s="333"/>
      <c r="E72" s="333"/>
      <c r="F72" s="333" t="s">
        <v>164</v>
      </c>
      <c r="G72" s="415" t="s">
        <v>718</v>
      </c>
      <c r="H72" s="335"/>
      <c r="I72" s="408" t="s">
        <v>726</v>
      </c>
      <c r="J72" s="335" t="s">
        <v>180</v>
      </c>
      <c r="K72" s="167" t="s">
        <v>827</v>
      </c>
      <c r="L72" s="335">
        <f t="shared" si="3"/>
        <v>0.5</v>
      </c>
      <c r="M72" s="335"/>
      <c r="P72" s="299" t="s">
        <v>887</v>
      </c>
    </row>
    <row r="73" spans="1:16" s="331" customFormat="1" ht="330">
      <c r="A73" s="313">
        <v>73</v>
      </c>
      <c r="B73" s="332"/>
      <c r="C73" s="333"/>
      <c r="D73" s="333"/>
      <c r="E73" s="333"/>
      <c r="F73" s="333" t="s">
        <v>165</v>
      </c>
      <c r="G73" s="415" t="s">
        <v>719</v>
      </c>
      <c r="H73" s="335"/>
      <c r="I73" s="408" t="s">
        <v>727</v>
      </c>
      <c r="J73" s="335" t="s">
        <v>180</v>
      </c>
      <c r="K73" s="167" t="s">
        <v>825</v>
      </c>
      <c r="L73" s="335">
        <f t="shared" si="3"/>
        <v>0.75</v>
      </c>
      <c r="M73" s="335"/>
      <c r="P73" s="299" t="s">
        <v>887</v>
      </c>
    </row>
    <row r="74" spans="1:16" s="331" customFormat="1" ht="330">
      <c r="A74" s="318">
        <v>74</v>
      </c>
      <c r="B74" s="332"/>
      <c r="C74" s="333"/>
      <c r="D74" s="333"/>
      <c r="E74" s="333"/>
      <c r="F74" s="333" t="s">
        <v>167</v>
      </c>
      <c r="G74" s="415" t="s">
        <v>720</v>
      </c>
      <c r="H74" s="335"/>
      <c r="I74" s="408" t="s">
        <v>728</v>
      </c>
      <c r="J74" s="335" t="s">
        <v>180</v>
      </c>
      <c r="K74" s="167" t="s">
        <v>829</v>
      </c>
      <c r="L74" s="335">
        <f t="shared" si="3"/>
        <v>0.25</v>
      </c>
      <c r="M74" s="335"/>
      <c r="P74" s="299" t="s">
        <v>887</v>
      </c>
    </row>
    <row r="75" spans="1:16" s="331" customFormat="1" ht="409.5">
      <c r="A75" s="313">
        <v>75</v>
      </c>
      <c r="B75" s="332"/>
      <c r="C75" s="333"/>
      <c r="D75" s="333"/>
      <c r="E75" s="333"/>
      <c r="F75" s="333" t="s">
        <v>175</v>
      </c>
      <c r="G75" s="415" t="s">
        <v>721</v>
      </c>
      <c r="H75" s="335"/>
      <c r="I75" s="408" t="s">
        <v>729</v>
      </c>
      <c r="J75" s="335" t="s">
        <v>180</v>
      </c>
      <c r="K75" s="167" t="s">
        <v>825</v>
      </c>
      <c r="L75" s="335">
        <f t="shared" si="3"/>
        <v>0.75</v>
      </c>
      <c r="M75" s="335"/>
      <c r="P75" s="299" t="s">
        <v>887</v>
      </c>
    </row>
    <row r="76" spans="1:16" s="331" customFormat="1" ht="330">
      <c r="A76" s="318">
        <v>76</v>
      </c>
      <c r="B76" s="332"/>
      <c r="C76" s="333"/>
      <c r="D76" s="333"/>
      <c r="E76" s="333"/>
      <c r="F76" s="333" t="s">
        <v>177</v>
      </c>
      <c r="G76" s="415" t="s">
        <v>722</v>
      </c>
      <c r="H76" s="335"/>
      <c r="I76" s="408" t="s">
        <v>730</v>
      </c>
      <c r="J76" s="335" t="s">
        <v>180</v>
      </c>
      <c r="K76" s="167" t="s">
        <v>827</v>
      </c>
      <c r="L76" s="335">
        <f t="shared" si="3"/>
        <v>0.5</v>
      </c>
      <c r="M76" s="335"/>
      <c r="P76" s="299" t="s">
        <v>887</v>
      </c>
    </row>
    <row r="77" spans="1:16">
      <c r="A77" s="313">
        <v>77</v>
      </c>
      <c r="B77" s="412"/>
      <c r="C77" s="404"/>
      <c r="D77" s="404"/>
      <c r="E77" s="404" t="s">
        <v>13</v>
      </c>
      <c r="F77" s="622" t="s">
        <v>94</v>
      </c>
      <c r="G77" s="623"/>
      <c r="H77" s="405">
        <v>0.5</v>
      </c>
      <c r="I77" s="406"/>
      <c r="J77" s="405"/>
      <c r="K77" s="405"/>
      <c r="L77" s="405">
        <f>AVERAGE(L78:L79)*H77</f>
        <v>0.375</v>
      </c>
      <c r="M77" s="405"/>
      <c r="P77" s="406"/>
    </row>
    <row r="78" spans="1:16" s="331" customFormat="1" ht="30">
      <c r="A78" s="318">
        <v>78</v>
      </c>
      <c r="B78" s="332"/>
      <c r="C78" s="333"/>
      <c r="D78" s="333"/>
      <c r="E78" s="407"/>
      <c r="F78" s="333" t="s">
        <v>152</v>
      </c>
      <c r="G78" s="415" t="s">
        <v>604</v>
      </c>
      <c r="H78" s="335"/>
      <c r="I78" s="408" t="s">
        <v>260</v>
      </c>
      <c r="J78" s="335" t="s">
        <v>169</v>
      </c>
      <c r="K78" s="300" t="s">
        <v>826</v>
      </c>
      <c r="L78" s="335">
        <f>IF(J78="Ya/Tidak",IF(K78="Ya",1,IF(K78="Tidak",0,"Blm Diisi")),IF(J78="A/B/C",IF(K78="A",1,IF(K78="B",0.5,IF(K78="C",0,"Blm Diisi"))),IF(J78="A/B/C/D",IF(K78="A",1,IF(K78="B",0.67,IF(K78="C",0.33,IF(K78="D",0,"Blm Diisi")))),IF(J78="A/B/C/D/E",IF(K78="A",1,IF(K78="B",0.75,IF(K78="C",0.5,IF(K78="D",0.25,IF(K78="E",0,"Blm Diisi"))))),IF(J78="%",IF(K78="","Blm Diisi",K78),IF(J78="Jumlah",IF(K78="","Blm Diisi",""),IF(J78="Rupiah",IF(K78="","Blm Diisi",""),IF(J78="","","-"))))))))</f>
        <v>1</v>
      </c>
      <c r="M78" s="335"/>
      <c r="P78" s="299" t="s">
        <v>886</v>
      </c>
    </row>
    <row r="79" spans="1:16" s="331" customFormat="1" ht="90">
      <c r="A79" s="313">
        <v>79</v>
      </c>
      <c r="B79" s="332"/>
      <c r="C79" s="333"/>
      <c r="D79" s="333"/>
      <c r="E79" s="407"/>
      <c r="F79" s="333" t="s">
        <v>155</v>
      </c>
      <c r="G79" s="415" t="s">
        <v>259</v>
      </c>
      <c r="H79" s="335"/>
      <c r="I79" s="408" t="s">
        <v>261</v>
      </c>
      <c r="J79" s="335" t="s">
        <v>154</v>
      </c>
      <c r="K79" s="167" t="s">
        <v>825</v>
      </c>
      <c r="L79" s="335">
        <f>IF(J79="Ya/Tidak",IF(K79="Ya",1,IF(K79="Tidak",0,"Blm Diisi")),IF(J79="A/B/C",IF(K79="A",1,IF(K79="B",0.5,IF(K79="C",0,"Blm Diisi"))),IF(J79="A/B/C/D",IF(K79="A",1,IF(K79="B",0.67,IF(K79="C",0.33,IF(K79="D",0,"Blm Diisi")))),IF(J79="A/B/C/D/E",IF(K79="A",1,IF(K79="B",0.75,IF(K79="C",0.5,IF(K79="D",0.25,IF(K79="E",0,"Blm Diisi"))))),IF(J79="%",IF(K79="","Blm Diisi",K79),IF(J79="Jumlah",IF(K79="","Blm Diisi",""),IF(J79="Rupiah",IF(K79="","Blm Diisi",""),IF(J79="","","-"))))))))</f>
        <v>0.5</v>
      </c>
      <c r="M79" s="335"/>
      <c r="P79" s="299" t="s">
        <v>886</v>
      </c>
    </row>
    <row r="80" spans="1:16" ht="30" customHeight="1">
      <c r="A80" s="318">
        <v>80</v>
      </c>
      <c r="B80" s="355"/>
      <c r="C80" s="355"/>
      <c r="D80" s="356">
        <v>5</v>
      </c>
      <c r="E80" s="586" t="s">
        <v>808</v>
      </c>
      <c r="F80" s="587"/>
      <c r="G80" s="588"/>
      <c r="H80" s="401">
        <v>3.0000000000000004</v>
      </c>
      <c r="I80" s="414"/>
      <c r="J80" s="401"/>
      <c r="K80" s="401"/>
      <c r="L80" s="401">
        <f>SUM(L81,L86,L92,L98,L104,L110,L114,L119)</f>
        <v>2.6109000000000004</v>
      </c>
      <c r="M80" s="401"/>
      <c r="P80" s="414"/>
    </row>
    <row r="81" spans="1:16" ht="29.1" customHeight="1">
      <c r="A81" s="313">
        <v>81</v>
      </c>
      <c r="B81" s="412"/>
      <c r="C81" s="404"/>
      <c r="D81" s="404"/>
      <c r="E81" s="404" t="s">
        <v>9</v>
      </c>
      <c r="F81" s="622" t="s">
        <v>132</v>
      </c>
      <c r="G81" s="623"/>
      <c r="H81" s="405">
        <v>0.2</v>
      </c>
      <c r="I81" s="406"/>
      <c r="J81" s="405"/>
      <c r="K81" s="405"/>
      <c r="L81" s="405">
        <f>AVERAGE(L82:L85)*H81</f>
        <v>0.2</v>
      </c>
      <c r="M81" s="405"/>
      <c r="P81" s="406"/>
    </row>
    <row r="82" spans="1:16" s="331" customFormat="1" ht="30">
      <c r="A82" s="318">
        <v>82</v>
      </c>
      <c r="B82" s="332"/>
      <c r="C82" s="333"/>
      <c r="D82" s="333"/>
      <c r="E82" s="333"/>
      <c r="F82" s="333" t="s">
        <v>152</v>
      </c>
      <c r="G82" s="415" t="s">
        <v>281</v>
      </c>
      <c r="H82" s="335"/>
      <c r="I82" s="408" t="s">
        <v>285</v>
      </c>
      <c r="J82" s="335" t="s">
        <v>169</v>
      </c>
      <c r="K82" s="300" t="s">
        <v>826</v>
      </c>
      <c r="L82" s="335">
        <f>IF(J82="Ya/Tidak",IF(K82="Ya",1,IF(K82="Tidak",0,"Blm Diisi")),IF(J82="A/B/C",IF(K82="A",1,IF(K82="B",0.5,IF(K82="C",0,"Blm Diisi"))),IF(J82="A/B/C/D",IF(K82="A",1,IF(K82="B",0.67,IF(K82="C",0.33,IF(K82="D",0,"Blm Diisi")))),IF(J82="A/B/C/D/E",IF(K82="A",1,IF(K82="B",0.75,IF(K82="C",0.5,IF(K82="D",0.25,IF(K82="E",0,"Blm Diisi"))))),IF(J82="%",IF(K82="","Blm Diisi",K82),IF(J82="Jumlah",IF(K82="","Blm Diisi",""),IF(J82="Rupiah",IF(K82="","Blm Diisi",""),IF(J82="","","-"))))))))</f>
        <v>1</v>
      </c>
      <c r="M82" s="335"/>
      <c r="P82" s="299" t="s">
        <v>893</v>
      </c>
    </row>
    <row r="83" spans="1:16" s="331" customFormat="1" ht="30">
      <c r="A83" s="313">
        <v>83</v>
      </c>
      <c r="B83" s="332"/>
      <c r="C83" s="333"/>
      <c r="D83" s="333"/>
      <c r="E83" s="333"/>
      <c r="F83" s="333" t="s">
        <v>155</v>
      </c>
      <c r="G83" s="415" t="s">
        <v>282</v>
      </c>
      <c r="H83" s="335"/>
      <c r="I83" s="408" t="s">
        <v>286</v>
      </c>
      <c r="J83" s="335" t="s">
        <v>169</v>
      </c>
      <c r="K83" s="300" t="s">
        <v>826</v>
      </c>
      <c r="L83" s="335">
        <f>IF(J83="Ya/Tidak",IF(K83="Ya",1,IF(K83="Tidak",0,"Blm Diisi")),IF(J83="A/B/C",IF(K83="A",1,IF(K83="B",0.5,IF(K83="C",0,"Blm Diisi"))),IF(J83="A/B/C/D",IF(K83="A",1,IF(K83="B",0.67,IF(K83="C",0.33,IF(K83="D",0,"Blm Diisi")))),IF(J83="A/B/C/D/E",IF(K83="A",1,IF(K83="B",0.75,IF(K83="C",0.5,IF(K83="D",0.25,IF(K83="E",0,"Blm Diisi"))))),IF(J83="%",IF(K83="","Blm Diisi",K83),IF(J83="Jumlah",IF(K83="","Blm Diisi",""),IF(J83="Rupiah",IF(K83="","Blm Diisi",""),IF(J83="","","-"))))))))</f>
        <v>1</v>
      </c>
      <c r="M83" s="335"/>
      <c r="P83" s="299" t="s">
        <v>894</v>
      </c>
    </row>
    <row r="84" spans="1:16" s="331" customFormat="1" ht="165">
      <c r="A84" s="318">
        <v>84</v>
      </c>
      <c r="B84" s="332"/>
      <c r="C84" s="333"/>
      <c r="D84" s="333"/>
      <c r="E84" s="333"/>
      <c r="F84" s="333" t="s">
        <v>157</v>
      </c>
      <c r="G84" s="415" t="s">
        <v>731</v>
      </c>
      <c r="H84" s="335"/>
      <c r="I84" s="408" t="s">
        <v>733</v>
      </c>
      <c r="J84" s="335" t="s">
        <v>156</v>
      </c>
      <c r="K84" s="167" t="s">
        <v>824</v>
      </c>
      <c r="L84" s="335">
        <f>IF(J84="Ya/Tidak",IF(K84="Ya",1,IF(K84="Tidak",0,"Blm Diisi")),IF(J84="A/B/C",IF(K84="A",1,IF(K84="B",0.5,IF(K84="C",0,"Blm Diisi"))),IF(J84="A/B/C/D",IF(K84="A",1,IF(K84="B",0.67,IF(K84="C",0.33,IF(K84="D",0,"Blm Diisi")))),IF(J84="A/B/C/D/E",IF(K84="A",1,IF(K84="B",0.75,IF(K84="C",0.5,IF(K84="D",0.25,IF(K84="E",0,"Blm Diisi"))))),IF(J84="%",IF(K84="","Blm Diisi",K84),IF(J84="Jumlah",IF(K84="","Blm Diisi",""),IF(J84="Rupiah",IF(K84="","Blm Diisi",""),IF(J84="","","-"))))))))</f>
        <v>1</v>
      </c>
      <c r="M84" s="335"/>
      <c r="P84" s="299" t="s">
        <v>895</v>
      </c>
    </row>
    <row r="85" spans="1:16" s="331" customFormat="1" ht="75">
      <c r="A85" s="313">
        <v>85</v>
      </c>
      <c r="B85" s="332"/>
      <c r="C85" s="333"/>
      <c r="D85" s="333"/>
      <c r="E85" s="333"/>
      <c r="F85" s="333" t="s">
        <v>164</v>
      </c>
      <c r="G85" s="415" t="s">
        <v>732</v>
      </c>
      <c r="H85" s="335"/>
      <c r="I85" s="408" t="s">
        <v>287</v>
      </c>
      <c r="J85" s="335" t="s">
        <v>154</v>
      </c>
      <c r="K85" s="167" t="s">
        <v>824</v>
      </c>
      <c r="L85" s="335">
        <f>IF(J85="Ya/Tidak",IF(K85="Ya",1,IF(K85="Tidak",0,"Blm Diisi")),IF(J85="A/B/C",IF(K85="A",1,IF(K85="B",0.5,IF(K85="C",0,"Blm Diisi"))),IF(J85="A/B/C/D",IF(K85="A",1,IF(K85="B",0.67,IF(K85="C",0.33,IF(K85="D",0,"Blm Diisi")))),IF(J85="A/B/C/D/E",IF(K85="A",1,IF(K85="B",0.75,IF(K85="C",0.5,IF(K85="D",0.25,IF(K85="E",0,"Blm Diisi"))))),IF(J85="%",IF(K85="","Blm Diisi",K85),IF(J85="Jumlah",IF(K85="","Blm Diisi",""),IF(J85="Rupiah",IF(K85="","Blm Diisi",""),IF(J85="","","-"))))))))</f>
        <v>1</v>
      </c>
      <c r="M85" s="335"/>
      <c r="P85" s="299" t="s">
        <v>896</v>
      </c>
    </row>
    <row r="86" spans="1:16" ht="29.1" customHeight="1">
      <c r="A86" s="318">
        <v>88</v>
      </c>
      <c r="B86" s="412"/>
      <c r="C86" s="404"/>
      <c r="D86" s="404"/>
      <c r="E86" s="404" t="s">
        <v>11</v>
      </c>
      <c r="F86" s="622" t="s">
        <v>130</v>
      </c>
      <c r="G86" s="623"/>
      <c r="H86" s="405">
        <v>0.4</v>
      </c>
      <c r="I86" s="406"/>
      <c r="J86" s="405"/>
      <c r="K86" s="405"/>
      <c r="L86" s="405">
        <f>AVERAGE(L87:L91)*H86</f>
        <v>0.4</v>
      </c>
      <c r="M86" s="405"/>
      <c r="P86" s="406"/>
    </row>
    <row r="87" spans="1:16" s="331" customFormat="1" ht="75">
      <c r="A87" s="313">
        <v>89</v>
      </c>
      <c r="B87" s="332"/>
      <c r="C87" s="333"/>
      <c r="D87" s="333"/>
      <c r="E87" s="333"/>
      <c r="F87" s="333" t="s">
        <v>152</v>
      </c>
      <c r="G87" s="415" t="s">
        <v>289</v>
      </c>
      <c r="H87" s="335"/>
      <c r="I87" s="408" t="s">
        <v>605</v>
      </c>
      <c r="J87" s="335" t="s">
        <v>154</v>
      </c>
      <c r="K87" s="167" t="s">
        <v>824</v>
      </c>
      <c r="L87" s="335">
        <f>IF(J87="Ya/Tidak",IF(K87="Ya",1,IF(K87="Tidak",0,"Blm Diisi")),IF(J87="A/B/C",IF(K87="A",1,IF(K87="B",0.5,IF(K87="C",0,"Blm Diisi"))),IF(J87="A/B/C/D",IF(K87="A",1,IF(K87="B",0.67,IF(K87="C",0.33,IF(K87="D",0,"Blm Diisi")))),IF(J87="A/B/C/D/E",IF(K87="A",1,IF(K87="B",0.75,IF(K87="C",0.5,IF(K87="D",0.25,IF(K87="E",0,"Blm Diisi"))))),IF(J87="%",IF(K87="","Blm Diisi",K87),IF(J87="Jumlah",IF(K87="","Blm Diisi",""),IF(J87="Rupiah",IF(K87="","Blm Diisi",""),IF(J87="","","-"))))))))</f>
        <v>1</v>
      </c>
      <c r="M87" s="335"/>
      <c r="P87" s="299" t="s">
        <v>897</v>
      </c>
    </row>
    <row r="88" spans="1:16" s="331" customFormat="1" ht="45">
      <c r="A88" s="318">
        <v>90</v>
      </c>
      <c r="B88" s="332"/>
      <c r="C88" s="333"/>
      <c r="D88" s="333"/>
      <c r="E88" s="333"/>
      <c r="F88" s="333" t="s">
        <v>155</v>
      </c>
      <c r="G88" s="415" t="s">
        <v>639</v>
      </c>
      <c r="H88" s="335"/>
      <c r="I88" s="408" t="s">
        <v>640</v>
      </c>
      <c r="J88" s="335" t="s">
        <v>169</v>
      </c>
      <c r="K88" s="300" t="s">
        <v>826</v>
      </c>
      <c r="L88" s="335">
        <f>IF(J88="Ya/Tidak",IF(K88="Ya",1,IF(K88="Tidak",0,"Blm Diisi")),IF(J88="A/B/C",IF(K88="A",1,IF(K88="B",0.5,IF(K88="C",0,"Blm Diisi"))),IF(J88="A/B/C/D",IF(K88="A",1,IF(K88="B",0.67,IF(K88="C",0.33,IF(K88="D",0,"Blm Diisi")))),IF(J88="A/B/C/D/E",IF(K88="A",1,IF(K88="B",0.75,IF(K88="C",0.5,IF(K88="D",0.25,IF(K88="E",0,"Blm Diisi"))))),IF(J88="%",IF(K88="","Blm Diisi",K88),IF(J88="Jumlah",IF(K88="","Blm Diisi",""),IF(J88="Rupiah",IF(K88="","Blm Diisi",""),IF(J88="","","-"))))))))</f>
        <v>1</v>
      </c>
      <c r="M88" s="335"/>
      <c r="P88" s="299" t="s">
        <v>898</v>
      </c>
    </row>
    <row r="89" spans="1:16" s="331" customFormat="1" ht="45">
      <c r="A89" s="313">
        <v>91</v>
      </c>
      <c r="B89" s="332"/>
      <c r="C89" s="333"/>
      <c r="D89" s="333"/>
      <c r="E89" s="333"/>
      <c r="F89" s="333" t="s">
        <v>157</v>
      </c>
      <c r="G89" s="415" t="s">
        <v>290</v>
      </c>
      <c r="H89" s="335"/>
      <c r="I89" s="408" t="s">
        <v>293</v>
      </c>
      <c r="J89" s="335" t="s">
        <v>169</v>
      </c>
      <c r="K89" s="300" t="s">
        <v>826</v>
      </c>
      <c r="L89" s="335">
        <f>IF(J89="Ya/Tidak",IF(K89="Ya",1,IF(K89="Tidak",0,"Blm Diisi")),IF(J89="A/B/C",IF(K89="A",1,IF(K89="B",0.5,IF(K89="C",0,"Blm Diisi"))),IF(J89="A/B/C/D",IF(K89="A",1,IF(K89="B",0.67,IF(K89="C",0.33,IF(K89="D",0,"Blm Diisi")))),IF(J89="A/B/C/D/E",IF(K89="A",1,IF(K89="B",0.75,IF(K89="C",0.5,IF(K89="D",0.25,IF(K89="E",0,"Blm Diisi"))))),IF(J89="%",IF(K89="","Blm Diisi",K89),IF(J89="Jumlah",IF(K89="","Blm Diisi",""),IF(J89="Rupiah",IF(K89="","Blm Diisi",""),IF(J89="","","-"))))))))</f>
        <v>1</v>
      </c>
      <c r="M89" s="335"/>
      <c r="P89" s="299" t="s">
        <v>899</v>
      </c>
    </row>
    <row r="90" spans="1:16" s="331" customFormat="1" ht="30">
      <c r="A90" s="318">
        <v>92</v>
      </c>
      <c r="B90" s="332"/>
      <c r="C90" s="333"/>
      <c r="D90" s="333"/>
      <c r="E90" s="333"/>
      <c r="F90" s="333" t="s">
        <v>164</v>
      </c>
      <c r="G90" s="415" t="s">
        <v>291</v>
      </c>
      <c r="H90" s="335"/>
      <c r="I90" s="408" t="s">
        <v>294</v>
      </c>
      <c r="J90" s="335" t="s">
        <v>169</v>
      </c>
      <c r="K90" s="300" t="s">
        <v>826</v>
      </c>
      <c r="L90" s="335">
        <f>IF(J90="Ya/Tidak",IF(K90="Ya",1,IF(K90="Tidak",0,"Blm Diisi")),IF(J90="A/B/C",IF(K90="A",1,IF(K90="B",0.5,IF(K90="C",0,"Blm Diisi"))),IF(J90="A/B/C/D",IF(K90="A",1,IF(K90="B",0.67,IF(K90="C",0.33,IF(K90="D",0,"Blm Diisi")))),IF(J90="A/B/C/D/E",IF(K90="A",1,IF(K90="B",0.75,IF(K90="C",0.5,IF(K90="D",0.25,IF(K90="E",0,"Blm Diisi"))))),IF(J90="%",IF(K90="","Blm Diisi",K90),IF(J90="Jumlah",IF(K90="","Blm Diisi",""),IF(J90="Rupiah",IF(K90="","Blm Diisi",""),IF(J90="","","-"))))))))</f>
        <v>1</v>
      </c>
      <c r="M90" s="335"/>
      <c r="P90" s="299" t="s">
        <v>900</v>
      </c>
    </row>
    <row r="91" spans="1:16" s="331" customFormat="1" ht="30">
      <c r="A91" s="313">
        <v>93</v>
      </c>
      <c r="B91" s="332"/>
      <c r="C91" s="333"/>
      <c r="D91" s="333"/>
      <c r="E91" s="333"/>
      <c r="F91" s="333" t="s">
        <v>165</v>
      </c>
      <c r="G91" s="415" t="s">
        <v>292</v>
      </c>
      <c r="H91" s="335"/>
      <c r="I91" s="408" t="s">
        <v>295</v>
      </c>
      <c r="J91" s="335" t="s">
        <v>169</v>
      </c>
      <c r="K91" s="300" t="s">
        <v>826</v>
      </c>
      <c r="L91" s="335">
        <f>IF(J91="Ya/Tidak",IF(K91="Ya",1,IF(K91="Tidak",0,"Blm Diisi")),IF(J91="A/B/C",IF(K91="A",1,IF(K91="B",0.5,IF(K91="C",0,"Blm Diisi"))),IF(J91="A/B/C/D",IF(K91="A",1,IF(K91="B",0.67,IF(K91="C",0.33,IF(K91="D",0,"Blm Diisi")))),IF(J91="A/B/C/D/E",IF(K91="A",1,IF(K91="B",0.75,IF(K91="C",0.5,IF(K91="D",0.25,IF(K91="E",0,"Blm Diisi"))))),IF(J91="%",IF(K91="","Blm Diisi",K91),IF(J91="Jumlah",IF(K91="","Blm Diisi",""),IF(J91="Rupiah",IF(K91="","Blm Diisi",""),IF(J91="","","-"))))))))</f>
        <v>1</v>
      </c>
      <c r="M91" s="335"/>
      <c r="P91" s="299" t="s">
        <v>901</v>
      </c>
    </row>
    <row r="92" spans="1:16">
      <c r="A92" s="318">
        <v>94</v>
      </c>
      <c r="B92" s="412"/>
      <c r="C92" s="404"/>
      <c r="D92" s="404"/>
      <c r="E92" s="404" t="s">
        <v>13</v>
      </c>
      <c r="F92" s="622" t="s">
        <v>131</v>
      </c>
      <c r="G92" s="623"/>
      <c r="H92" s="405">
        <v>0.2</v>
      </c>
      <c r="I92" s="406"/>
      <c r="J92" s="405"/>
      <c r="K92" s="405"/>
      <c r="L92" s="405">
        <f>AVERAGE(L93:L97)*H92</f>
        <v>0.1404</v>
      </c>
      <c r="M92" s="405"/>
      <c r="P92" s="406"/>
    </row>
    <row r="93" spans="1:16" s="331" customFormat="1" ht="30">
      <c r="A93" s="313">
        <v>95</v>
      </c>
      <c r="B93" s="332"/>
      <c r="C93" s="333"/>
      <c r="D93" s="333"/>
      <c r="E93" s="333"/>
      <c r="F93" s="333" t="s">
        <v>152</v>
      </c>
      <c r="G93" s="415" t="s">
        <v>296</v>
      </c>
      <c r="H93" s="335"/>
      <c r="I93" s="408" t="s">
        <v>736</v>
      </c>
      <c r="J93" s="335" t="s">
        <v>169</v>
      </c>
      <c r="K93" s="300" t="s">
        <v>826</v>
      </c>
      <c r="L93" s="335">
        <f>IF(J93="Ya/Tidak",IF(K93="Ya",1,IF(K93="Tidak",0,"Blm Diisi")),IF(J93="A/B/C",IF(K93="A",1,IF(K93="B",0.5,IF(K93="C",0,"Blm Diisi"))),IF(J93="A/B/C/D",IF(K93="A",1,IF(K93="B",0.67,IF(K93="C",0.33,IF(K93="D",0,"Blm Diisi")))),IF(J93="A/B/C/D/E",IF(K93="A",1,IF(K93="B",0.75,IF(K93="C",0.5,IF(K93="D",0.25,IF(K93="E",0,"Blm Diisi"))))),IF(J93="%",IF(K93="","Blm Diisi",K93),IF(J93="Jumlah",IF(K93="","Blm Diisi",""),IF(J93="Rupiah",IF(K93="","Blm Diisi",""),IF(J93="","","-"))))))))</f>
        <v>1</v>
      </c>
      <c r="M93" s="335"/>
      <c r="P93" s="299" t="s">
        <v>902</v>
      </c>
    </row>
    <row r="94" spans="1:16" s="331" customFormat="1" ht="60">
      <c r="A94" s="318">
        <v>96</v>
      </c>
      <c r="B94" s="332"/>
      <c r="C94" s="333"/>
      <c r="D94" s="333"/>
      <c r="E94" s="333"/>
      <c r="F94" s="333" t="s">
        <v>155</v>
      </c>
      <c r="G94" s="415" t="s">
        <v>737</v>
      </c>
      <c r="H94" s="335"/>
      <c r="I94" s="408" t="s">
        <v>300</v>
      </c>
      <c r="J94" s="335" t="s">
        <v>156</v>
      </c>
      <c r="K94" s="167" t="s">
        <v>825</v>
      </c>
      <c r="L94" s="335">
        <f>IF(J94="Ya/Tidak",IF(K94="Ya",1,IF(K94="Tidak",0,"Blm Diisi")),IF(J94="A/B/C",IF(K94="A",1,IF(K94="B",0.5,IF(K94="C",0,"Blm Diisi"))),IF(J94="A/B/C/D",IF(K94="A",1,IF(K94="B",0.67,IF(K94="C",0.33,IF(K94="D",0,"Blm Diisi")))),IF(J94="A/B/C/D/E",IF(K94="A",1,IF(K94="B",0.75,IF(K94="C",0.5,IF(K94="D",0.25,IF(K94="E",0,"Blm Diisi"))))),IF(J94="%",IF(K94="","Blm Diisi",K94),IF(J94="Jumlah",IF(K94="","Blm Diisi",""),IF(J94="Rupiah",IF(K94="","Blm Diisi",""),IF(J94="","","-"))))))))</f>
        <v>0.67</v>
      </c>
      <c r="M94" s="335"/>
      <c r="P94" s="299" t="s">
        <v>903</v>
      </c>
    </row>
    <row r="95" spans="1:16" s="331" customFormat="1" ht="135">
      <c r="A95" s="313">
        <v>97</v>
      </c>
      <c r="B95" s="332"/>
      <c r="C95" s="333"/>
      <c r="D95" s="333"/>
      <c r="E95" s="333"/>
      <c r="F95" s="333" t="s">
        <v>157</v>
      </c>
      <c r="G95" s="415" t="s">
        <v>297</v>
      </c>
      <c r="H95" s="335"/>
      <c r="I95" s="408" t="s">
        <v>301</v>
      </c>
      <c r="J95" s="335" t="s">
        <v>156</v>
      </c>
      <c r="K95" s="167" t="s">
        <v>825</v>
      </c>
      <c r="L95" s="335">
        <f>IF(J95="Ya/Tidak",IF(K95="Ya",1,IF(K95="Tidak",0,"Blm Diisi")),IF(J95="A/B/C",IF(K95="A",1,IF(K95="B",0.5,IF(K95="C",0,"Blm Diisi"))),IF(J95="A/B/C/D",IF(K95="A",1,IF(K95="B",0.67,IF(K95="C",0.33,IF(K95="D",0,"Blm Diisi")))),IF(J95="A/B/C/D/E",IF(K95="A",1,IF(K95="B",0.75,IF(K95="C",0.5,IF(K95="D",0.25,IF(K95="E",0,"Blm Diisi"))))),IF(J95="%",IF(K95="","Blm Diisi",K95),IF(J95="Jumlah",IF(K95="","Blm Diisi",""),IF(J95="Rupiah",IF(K95="","Blm Diisi",""),IF(J95="","","-"))))))))</f>
        <v>0.67</v>
      </c>
      <c r="M95" s="335"/>
      <c r="P95" s="299" t="s">
        <v>904</v>
      </c>
    </row>
    <row r="96" spans="1:16" s="331" customFormat="1" ht="150">
      <c r="A96" s="318">
        <v>98</v>
      </c>
      <c r="B96" s="332"/>
      <c r="C96" s="333"/>
      <c r="D96" s="333"/>
      <c r="E96" s="333"/>
      <c r="F96" s="333" t="s">
        <v>164</v>
      </c>
      <c r="G96" s="415" t="s">
        <v>298</v>
      </c>
      <c r="H96" s="335"/>
      <c r="I96" s="408" t="s">
        <v>302</v>
      </c>
      <c r="J96" s="335" t="s">
        <v>156</v>
      </c>
      <c r="K96" s="167" t="s">
        <v>825</v>
      </c>
      <c r="L96" s="335">
        <f>IF(J96="Ya/Tidak",IF(K96="Ya",1,IF(K96="Tidak",0,"Blm Diisi")),IF(J96="A/B/C",IF(K96="A",1,IF(K96="B",0.5,IF(K96="C",0,"Blm Diisi"))),IF(J96="A/B/C/D",IF(K96="A",1,IF(K96="B",0.67,IF(K96="C",0.33,IF(K96="D",0,"Blm Diisi")))),IF(J96="A/B/C/D/E",IF(K96="A",1,IF(K96="B",0.75,IF(K96="C",0.5,IF(K96="D",0.25,IF(K96="E",0,"Blm Diisi"))))),IF(J96="%",IF(K96="","Blm Diisi",K96),IF(J96="Jumlah",IF(K96="","Blm Diisi",""),IF(J96="Rupiah",IF(K96="","Blm Diisi",""),IF(J96="","","-"))))))))</f>
        <v>0.67</v>
      </c>
      <c r="M96" s="335"/>
      <c r="P96" s="299" t="s">
        <v>905</v>
      </c>
    </row>
    <row r="97" spans="1:16" s="331" customFormat="1" ht="90">
      <c r="A97" s="313">
        <v>99</v>
      </c>
      <c r="B97" s="332"/>
      <c r="C97" s="333"/>
      <c r="D97" s="333"/>
      <c r="E97" s="333"/>
      <c r="F97" s="333" t="s">
        <v>165</v>
      </c>
      <c r="G97" s="415" t="s">
        <v>299</v>
      </c>
      <c r="H97" s="335"/>
      <c r="I97" s="408" t="s">
        <v>303</v>
      </c>
      <c r="J97" s="335" t="s">
        <v>154</v>
      </c>
      <c r="K97" s="167" t="s">
        <v>825</v>
      </c>
      <c r="L97" s="335">
        <f>IF(J97="Ya/Tidak",IF(K97="Ya",1,IF(K97="Tidak",0,"Blm Diisi")),IF(J97="A/B/C",IF(K97="A",1,IF(K97="B",0.5,IF(K97="C",0,"Blm Diisi"))),IF(J97="A/B/C/D",IF(K97="A",1,IF(K97="B",0.67,IF(K97="C",0.33,IF(K97="D",0,"Blm Diisi")))),IF(J97="A/B/C/D/E",IF(K97="A",1,IF(K97="B",0.75,IF(K97="C",0.5,IF(K97="D",0.25,IF(K97="E",0,"Blm Diisi"))))),IF(J97="%",IF(K97="","Blm Diisi",K97),IF(J97="Jumlah",IF(K97="","Blm Diisi",""),IF(J97="Rupiah",IF(K97="","Blm Diisi",""),IF(J97="","","-"))))))))</f>
        <v>0.5</v>
      </c>
      <c r="M97" s="335"/>
      <c r="P97" s="299" t="s">
        <v>906</v>
      </c>
    </row>
    <row r="98" spans="1:16">
      <c r="A98" s="318">
        <v>100</v>
      </c>
      <c r="B98" s="412"/>
      <c r="C98" s="404"/>
      <c r="D98" s="404"/>
      <c r="E98" s="404" t="s">
        <v>15</v>
      </c>
      <c r="F98" s="622" t="s">
        <v>133</v>
      </c>
      <c r="G98" s="623"/>
      <c r="H98" s="405">
        <v>1.2000000000000002</v>
      </c>
      <c r="I98" s="406"/>
      <c r="J98" s="405"/>
      <c r="K98" s="405"/>
      <c r="L98" s="405">
        <f>AVERAGE(L99:L103)*H98</f>
        <v>1.2000000000000002</v>
      </c>
      <c r="M98" s="405"/>
      <c r="P98" s="406"/>
    </row>
    <row r="99" spans="1:16" s="331" customFormat="1" ht="30">
      <c r="A99" s="313">
        <v>101</v>
      </c>
      <c r="B99" s="332"/>
      <c r="C99" s="333"/>
      <c r="D99" s="333"/>
      <c r="E99" s="333"/>
      <c r="F99" s="333" t="s">
        <v>152</v>
      </c>
      <c r="G99" s="415" t="s">
        <v>304</v>
      </c>
      <c r="H99" s="335"/>
      <c r="I99" s="408" t="s">
        <v>310</v>
      </c>
      <c r="J99" s="335" t="s">
        <v>169</v>
      </c>
      <c r="K99" s="300" t="s">
        <v>826</v>
      </c>
      <c r="L99" s="335">
        <f>IF(J99="Ya/Tidak",IF(K99="Ya",1,IF(K99="Tidak",0,"Blm Diisi")),IF(J99="A/B/C",IF(K99="A",1,IF(K99="B",0.5,IF(K99="C",0,"Blm Diisi"))),IF(J99="A/B/C/D",IF(K99="A",1,IF(K99="B",0.67,IF(K99="C",0.33,IF(K99="D",0,"Blm Diisi")))),IF(J99="A/B/C/D/E",IF(K99="A",1,IF(K99="B",0.75,IF(K99="C",0.5,IF(K99="D",0.25,IF(K99="E",0,"Blm Diisi"))))),IF(J99="%",IF(K99="","Blm Diisi",K99),IF(J99="Jumlah",IF(K99="","Blm Diisi",""),IF(J99="Rupiah",IF(K99="","Blm Diisi",""),IF(J99="","","-"))))))))</f>
        <v>1</v>
      </c>
      <c r="M99" s="335"/>
      <c r="P99" s="299" t="s">
        <v>907</v>
      </c>
    </row>
    <row r="100" spans="1:16" s="331" customFormat="1" ht="135">
      <c r="A100" s="318">
        <v>102</v>
      </c>
      <c r="B100" s="332"/>
      <c r="C100" s="333"/>
      <c r="D100" s="333"/>
      <c r="E100" s="333"/>
      <c r="F100" s="333" t="s">
        <v>155</v>
      </c>
      <c r="G100" s="415" t="s">
        <v>305</v>
      </c>
      <c r="H100" s="335"/>
      <c r="I100" s="408" t="s">
        <v>309</v>
      </c>
      <c r="J100" s="335" t="s">
        <v>156</v>
      </c>
      <c r="K100" s="167" t="s">
        <v>824</v>
      </c>
      <c r="L100" s="335">
        <f>IF(J100="Ya/Tidak",IF(K100="Ya",1,IF(K100="Tidak",0,"Blm Diisi")),IF(J100="A/B/C",IF(K100="A",1,IF(K100="B",0.5,IF(K100="C",0,"Blm Diisi"))),IF(J100="A/B/C/D",IF(K100="A",1,IF(K100="B",0.67,IF(K100="C",0.33,IF(K100="D",0,"Blm Diisi")))),IF(J100="A/B/C/D/E",IF(K100="A",1,IF(K100="B",0.75,IF(K100="C",0.5,IF(K100="D",0.25,IF(K100="E",0,"Blm Diisi"))))),IF(J100="%",IF(K100="","Blm Diisi",K100),IF(J100="Jumlah",IF(K100="","Blm Diisi",""),IF(J100="Rupiah",IF(K100="","Blm Diisi",""),IF(J100="","","-"))))))))</f>
        <v>1</v>
      </c>
      <c r="M100" s="335"/>
      <c r="P100" s="299" t="s">
        <v>908</v>
      </c>
    </row>
    <row r="101" spans="1:16" s="331" customFormat="1" ht="30">
      <c r="A101" s="313">
        <v>103</v>
      </c>
      <c r="B101" s="332"/>
      <c r="C101" s="333"/>
      <c r="D101" s="333"/>
      <c r="E101" s="333"/>
      <c r="F101" s="333" t="s">
        <v>157</v>
      </c>
      <c r="G101" s="415" t="s">
        <v>306</v>
      </c>
      <c r="H101" s="335"/>
      <c r="I101" s="408" t="s">
        <v>311</v>
      </c>
      <c r="J101" s="335" t="s">
        <v>169</v>
      </c>
      <c r="K101" s="300" t="s">
        <v>826</v>
      </c>
      <c r="L101" s="335">
        <f>IF(J101="Ya/Tidak",IF(K101="Ya",1,IF(K101="Tidak",0,"Blm Diisi")),IF(J101="A/B/C",IF(K101="A",1,IF(K101="B",0.5,IF(K101="C",0,"Blm Diisi"))),IF(J101="A/B/C/D",IF(K101="A",1,IF(K101="B",0.67,IF(K101="C",0.33,IF(K101="D",0,"Blm Diisi")))),IF(J101="A/B/C/D/E",IF(K101="A",1,IF(K101="B",0.75,IF(K101="C",0.5,IF(K101="D",0.25,IF(K101="E",0,"Blm Diisi"))))),IF(J101="%",IF(K101="","Blm Diisi",K101),IF(J101="Jumlah",IF(K101="","Blm Diisi",""),IF(J101="Rupiah",IF(K101="","Blm Diisi",""),IF(J101="","","-"))))))))</f>
        <v>1</v>
      </c>
      <c r="M101" s="335"/>
      <c r="P101" s="299" t="s">
        <v>909</v>
      </c>
    </row>
    <row r="102" spans="1:16" s="331" customFormat="1" ht="30">
      <c r="A102" s="318">
        <v>104</v>
      </c>
      <c r="B102" s="332"/>
      <c r="C102" s="333"/>
      <c r="D102" s="333"/>
      <c r="E102" s="333"/>
      <c r="F102" s="333" t="s">
        <v>164</v>
      </c>
      <c r="G102" s="415" t="s">
        <v>307</v>
      </c>
      <c r="H102" s="335"/>
      <c r="I102" s="408" t="s">
        <v>312</v>
      </c>
      <c r="J102" s="335" t="s">
        <v>169</v>
      </c>
      <c r="K102" s="300" t="s">
        <v>826</v>
      </c>
      <c r="L102" s="335">
        <f>IF(J102="Ya/Tidak",IF(K102="Ya",1,IF(K102="Tidak",0,"Blm Diisi")),IF(J102="A/B/C",IF(K102="A",1,IF(K102="B",0.5,IF(K102="C",0,"Blm Diisi"))),IF(J102="A/B/C/D",IF(K102="A",1,IF(K102="B",0.67,IF(K102="C",0.33,IF(K102="D",0,"Blm Diisi")))),IF(J102="A/B/C/D/E",IF(K102="A",1,IF(K102="B",0.75,IF(K102="C",0.5,IF(K102="D",0.25,IF(K102="E",0,"Blm Diisi"))))),IF(J102="%",IF(K102="","Blm Diisi",K102),IF(J102="Jumlah",IF(K102="","Blm Diisi",""),IF(J102="Rupiah",IF(K102="","Blm Diisi",""),IF(J102="","","-"))))))))</f>
        <v>1</v>
      </c>
      <c r="M102" s="335"/>
      <c r="P102" s="299" t="s">
        <v>910</v>
      </c>
    </row>
    <row r="103" spans="1:16" s="331" customFormat="1" ht="30">
      <c r="A103" s="313">
        <v>105</v>
      </c>
      <c r="B103" s="332"/>
      <c r="C103" s="333"/>
      <c r="D103" s="333"/>
      <c r="E103" s="333"/>
      <c r="F103" s="333" t="s">
        <v>165</v>
      </c>
      <c r="G103" s="415" t="s">
        <v>308</v>
      </c>
      <c r="H103" s="335"/>
      <c r="I103" s="408" t="s">
        <v>313</v>
      </c>
      <c r="J103" s="335" t="s">
        <v>169</v>
      </c>
      <c r="K103" s="300" t="s">
        <v>826</v>
      </c>
      <c r="L103" s="335">
        <f>IF(J103="Ya/Tidak",IF(K103="Ya",1,IF(K103="Tidak",0,"Blm Diisi")),IF(J103="A/B/C",IF(K103="A",1,IF(K103="B",0.5,IF(K103="C",0,"Blm Diisi"))),IF(J103="A/B/C/D",IF(K103="A",1,IF(K103="B",0.67,IF(K103="C",0.33,IF(K103="D",0,"Blm Diisi")))),IF(J103="A/B/C/D/E",IF(K103="A",1,IF(K103="B",0.75,IF(K103="C",0.5,IF(K103="D",0.25,IF(K103="E",0,"Blm Diisi"))))),IF(J103="%",IF(K103="","Blm Diisi",K103),IF(J103="Jumlah",IF(K103="","Blm Diisi",""),IF(J103="Rupiah",IF(K103="","Blm Diisi",""),IF(J103="","","-"))))))))</f>
        <v>1</v>
      </c>
      <c r="M103" s="335"/>
      <c r="P103" s="299" t="s">
        <v>911</v>
      </c>
    </row>
    <row r="104" spans="1:16">
      <c r="A104" s="318">
        <v>106</v>
      </c>
      <c r="B104" s="412"/>
      <c r="C104" s="404"/>
      <c r="D104" s="404"/>
      <c r="E104" s="404" t="s">
        <v>32</v>
      </c>
      <c r="F104" s="622" t="s">
        <v>134</v>
      </c>
      <c r="G104" s="623"/>
      <c r="H104" s="405">
        <v>0.4</v>
      </c>
      <c r="I104" s="406"/>
      <c r="J104" s="405"/>
      <c r="K104" s="405"/>
      <c r="L104" s="405">
        <f>AVERAGE(L105:L109)*H104</f>
        <v>0.24</v>
      </c>
      <c r="M104" s="405"/>
      <c r="P104" s="406"/>
    </row>
    <row r="105" spans="1:16" s="331" customFormat="1" ht="120">
      <c r="A105" s="313">
        <v>107</v>
      </c>
      <c r="B105" s="332"/>
      <c r="C105" s="333"/>
      <c r="D105" s="333"/>
      <c r="E105" s="333"/>
      <c r="F105" s="333" t="s">
        <v>152</v>
      </c>
      <c r="G105" s="415" t="s">
        <v>314</v>
      </c>
      <c r="H105" s="335"/>
      <c r="I105" s="408" t="s">
        <v>738</v>
      </c>
      <c r="J105" s="335" t="s">
        <v>156</v>
      </c>
      <c r="K105" s="167" t="s">
        <v>824</v>
      </c>
      <c r="L105" s="335">
        <f>IF(J105="Ya/Tidak",IF(K105="Ya",1,IF(K105="Tidak",0,"Blm Diisi")),IF(J105="A/B/C",IF(K105="A",1,IF(K105="B",0.5,IF(K105="C",0,"Blm Diisi"))),IF(J105="A/B/C/D",IF(K105="A",1,IF(K105="B",0.67,IF(K105="C",0.33,IF(K105="D",0,"Blm Diisi")))),IF(J105="A/B/C/D/E",IF(K105="A",1,IF(K105="B",0.75,IF(K105="C",0.5,IF(K105="D",0.25,IF(K105="E",0,"Blm Diisi"))))),IF(J105="%",IF(K105="","Blm Diisi",K105),IF(J105="Jumlah",IF(K105="","Blm Diisi",""),IF(J105="Rupiah",IF(K105="","Blm Diisi",""),IF(J105="","","-"))))))))</f>
        <v>1</v>
      </c>
      <c r="M105" s="335"/>
      <c r="P105" s="299" t="s">
        <v>912</v>
      </c>
    </row>
    <row r="106" spans="1:16" s="331" customFormat="1" ht="150">
      <c r="A106" s="318">
        <v>108</v>
      </c>
      <c r="B106" s="332"/>
      <c r="C106" s="333"/>
      <c r="D106" s="333"/>
      <c r="E106" s="333"/>
      <c r="F106" s="333" t="s">
        <v>155</v>
      </c>
      <c r="G106" s="415" t="s">
        <v>315</v>
      </c>
      <c r="H106" s="335"/>
      <c r="I106" s="408" t="s">
        <v>319</v>
      </c>
      <c r="J106" s="335" t="s">
        <v>156</v>
      </c>
      <c r="K106" s="167" t="s">
        <v>825</v>
      </c>
      <c r="L106" s="335">
        <f>IF(J106="Ya/Tidak",IF(K106="Ya",1,IF(K106="Tidak",0,"Blm Diisi")),IF(J106="A/B/C",IF(K106="A",1,IF(K106="B",0.5,IF(K106="C",0,"Blm Diisi"))),IF(J106="A/B/C/D",IF(K106="A",1,IF(K106="B",0.67,IF(K106="C",0.33,IF(K106="D",0,"Blm Diisi")))),IF(J106="A/B/C/D/E",IF(K106="A",1,IF(K106="B",0.75,IF(K106="C",0.5,IF(K106="D",0.25,IF(K106="E",0,"Blm Diisi"))))),IF(J106="%",IF(K106="","Blm Diisi",K106),IF(J106="Jumlah",IF(K106="","Blm Diisi",""),IF(J106="Rupiah",IF(K106="","Blm Diisi",""),IF(J106="","","-"))))))))</f>
        <v>0.67</v>
      </c>
      <c r="M106" s="335"/>
      <c r="P106" s="299" t="s">
        <v>913</v>
      </c>
    </row>
    <row r="107" spans="1:16" s="331" customFormat="1" ht="75">
      <c r="A107" s="313">
        <v>109</v>
      </c>
      <c r="B107" s="332"/>
      <c r="C107" s="333"/>
      <c r="D107" s="333"/>
      <c r="E107" s="333"/>
      <c r="F107" s="333" t="s">
        <v>157</v>
      </c>
      <c r="G107" s="415" t="s">
        <v>316</v>
      </c>
      <c r="H107" s="335"/>
      <c r="I107" s="408" t="s">
        <v>320</v>
      </c>
      <c r="J107" s="335" t="s">
        <v>180</v>
      </c>
      <c r="K107" s="167" t="s">
        <v>825</v>
      </c>
      <c r="L107" s="335">
        <f>IF(J107="Ya/Tidak",IF(K107="Ya",1,IF(K107="Tidak",0,"Blm Diisi")),IF(J107="A/B/C",IF(K107="A",1,IF(K107="B",0.5,IF(K107="C",0,"Blm Diisi"))),IF(J107="A/B/C/D",IF(K107="A",1,IF(K107="B",0.67,IF(K107="C",0.33,IF(K107="D",0,"Blm Diisi")))),IF(J107="A/B/C/D/E",IF(K107="A",1,IF(K107="B",0.75,IF(K107="C",0.5,IF(K107="D",0.25,IF(K107="E",0,"Blm Diisi"))))),IF(J107="%",IF(K107="","Blm Diisi",K107),IF(J107="Jumlah",IF(K107="","Blm Diisi",""),IF(J107="Rupiah",IF(K107="","Blm Diisi",""),IF(J107="","","-"))))))))</f>
        <v>0.75</v>
      </c>
      <c r="M107" s="335"/>
      <c r="P107" s="299" t="s">
        <v>914</v>
      </c>
    </row>
    <row r="108" spans="1:16" s="331" customFormat="1" ht="135">
      <c r="A108" s="318">
        <v>110</v>
      </c>
      <c r="B108" s="332"/>
      <c r="C108" s="333"/>
      <c r="D108" s="333"/>
      <c r="E108" s="333"/>
      <c r="F108" s="333" t="s">
        <v>164</v>
      </c>
      <c r="G108" s="415" t="s">
        <v>317</v>
      </c>
      <c r="H108" s="335"/>
      <c r="I108" s="408" t="s">
        <v>321</v>
      </c>
      <c r="J108" s="335" t="s">
        <v>180</v>
      </c>
      <c r="K108" s="167" t="s">
        <v>829</v>
      </c>
      <c r="L108" s="335">
        <f>IF(J108="Ya/Tidak",IF(K108="Ya",1,IF(K108="Tidak",0,"Blm Diisi")),IF(J108="A/B/C",IF(K108="A",1,IF(K108="B",0.5,IF(K108="C",0,"Blm Diisi"))),IF(J108="A/B/C/D",IF(K108="A",1,IF(K108="B",0.67,IF(K108="C",0.33,IF(K108="D",0,"Blm Diisi")))),IF(J108="A/B/C/D/E",IF(K108="A",1,IF(K108="B",0.75,IF(K108="C",0.5,IF(K108="D",0.25,IF(K108="E",0,"Blm Diisi"))))),IF(J108="%",IF(K108="","Blm Diisi",K108),IF(J108="Jumlah",IF(K108="","Blm Diisi",""),IF(J108="Rupiah",IF(K108="","Blm Diisi",""),IF(J108="","","-"))))))))</f>
        <v>0.25</v>
      </c>
      <c r="M108" s="335"/>
      <c r="P108" s="299" t="s">
        <v>915</v>
      </c>
    </row>
    <row r="109" spans="1:16" s="331" customFormat="1" ht="180">
      <c r="A109" s="313">
        <v>111</v>
      </c>
      <c r="B109" s="332"/>
      <c r="C109" s="333"/>
      <c r="D109" s="333"/>
      <c r="E109" s="333"/>
      <c r="F109" s="333" t="s">
        <v>165</v>
      </c>
      <c r="G109" s="415" t="s">
        <v>318</v>
      </c>
      <c r="H109" s="335"/>
      <c r="I109" s="408" t="s">
        <v>742</v>
      </c>
      <c r="J109" s="335" t="s">
        <v>156</v>
      </c>
      <c r="K109" s="167" t="s">
        <v>827</v>
      </c>
      <c r="L109" s="335">
        <f>IF(J109="Ya/Tidak",IF(K109="Ya",1,IF(K109="Tidak",0,"Blm Diisi")),IF(J109="A/B/C",IF(K109="A",1,IF(K109="B",0.5,IF(K109="C",0,"Blm Diisi"))),IF(J109="A/B/C/D",IF(K109="A",1,IF(K109="B",0.67,IF(K109="C",0.33,IF(K109="D",0,"Blm Diisi")))),IF(J109="A/B/C/D/E",IF(K109="A",1,IF(K109="B",0.75,IF(K109="C",0.5,IF(K109="D",0.25,IF(K109="E",0,"Blm Diisi"))))),IF(J109="%",IF(K109="","Blm Diisi",K109),IF(J109="Jumlah",IF(K109="","Blm Diisi",""),IF(J109="Rupiah",IF(K109="","Blm Diisi",""),IF(J109="","","-"))))))))</f>
        <v>0.33</v>
      </c>
      <c r="M109" s="335"/>
      <c r="P109" s="299" t="s">
        <v>916</v>
      </c>
    </row>
    <row r="110" spans="1:16" ht="30" customHeight="1">
      <c r="A110" s="318">
        <v>112</v>
      </c>
      <c r="B110" s="412"/>
      <c r="C110" s="404"/>
      <c r="D110" s="404"/>
      <c r="E110" s="404" t="s">
        <v>34</v>
      </c>
      <c r="F110" s="622" t="s">
        <v>135</v>
      </c>
      <c r="G110" s="623"/>
      <c r="H110" s="405">
        <v>0.2</v>
      </c>
      <c r="I110" s="406"/>
      <c r="J110" s="405"/>
      <c r="K110" s="405"/>
      <c r="L110" s="405">
        <f>AVERAGE(L111:L113)*H110</f>
        <v>0.122</v>
      </c>
      <c r="M110" s="405"/>
      <c r="P110" s="406"/>
    </row>
    <row r="111" spans="1:16" s="331" customFormat="1" ht="30">
      <c r="A111" s="313">
        <v>113</v>
      </c>
      <c r="B111" s="332"/>
      <c r="C111" s="333"/>
      <c r="D111" s="333"/>
      <c r="E111" s="333"/>
      <c r="F111" s="333" t="s">
        <v>152</v>
      </c>
      <c r="G111" s="415" t="s">
        <v>322</v>
      </c>
      <c r="H111" s="335"/>
      <c r="I111" s="408" t="s">
        <v>324</v>
      </c>
      <c r="J111" s="335" t="s">
        <v>169</v>
      </c>
      <c r="K111" s="300" t="s">
        <v>826</v>
      </c>
      <c r="L111" s="335">
        <f>IF(J111="Ya/Tidak",IF(K111="Ya",1,IF(K111="Tidak",0,"Blm Diisi")),IF(J111="A/B/C",IF(K111="A",1,IF(K111="B",0.5,IF(K111="C",0,"Blm Diisi"))),IF(J111="A/B/C/D",IF(K111="A",1,IF(K111="B",0.67,IF(K111="C",0.33,IF(K111="D",0,"Blm Diisi")))),IF(J111="A/B/C/D/E",IF(K111="A",1,IF(K111="B",0.75,IF(K111="C",0.5,IF(K111="D",0.25,IF(K111="E",0,"Blm Diisi"))))),IF(J111="%",IF(K111="","Blm Diisi",K111),IF(J111="Jumlah",IF(K111="","Blm Diisi",""),IF(J111="Rupiah",IF(K111="","Blm Diisi",""),IF(J111="","","-"))))))))</f>
        <v>1</v>
      </c>
      <c r="M111" s="335"/>
      <c r="P111" s="299" t="s">
        <v>917</v>
      </c>
    </row>
    <row r="112" spans="1:16" s="331" customFormat="1" ht="90">
      <c r="A112" s="318">
        <v>114</v>
      </c>
      <c r="B112" s="332"/>
      <c r="C112" s="333"/>
      <c r="D112" s="333"/>
      <c r="E112" s="333"/>
      <c r="F112" s="333" t="s">
        <v>155</v>
      </c>
      <c r="G112" s="415" t="s">
        <v>323</v>
      </c>
      <c r="H112" s="335"/>
      <c r="I112" s="408" t="s">
        <v>325</v>
      </c>
      <c r="J112" s="335" t="s">
        <v>154</v>
      </c>
      <c r="K112" s="167" t="s">
        <v>825</v>
      </c>
      <c r="L112" s="335">
        <f>IF(J112="Ya/Tidak",IF(K112="Ya",1,IF(K112="Tidak",0,"Blm Diisi")),IF(J112="A/B/C",IF(K112="A",1,IF(K112="B",0.5,IF(K112="C",0,"Blm Diisi"))),IF(J112="A/B/C/D",IF(K112="A",1,IF(K112="B",0.67,IF(K112="C",0.33,IF(K112="D",0,"Blm Diisi")))),IF(J112="A/B/C/D/E",IF(K112="A",1,IF(K112="B",0.75,IF(K112="C",0.5,IF(K112="D",0.25,IF(K112="E",0,"Blm Diisi"))))),IF(J112="%",IF(K112="","Blm Diisi",K112),IF(J112="Jumlah",IF(K112="","Blm Diisi",""),IF(J112="Rupiah",IF(K112="","Blm Diisi",""),IF(J112="","","-"))))))))</f>
        <v>0.5</v>
      </c>
      <c r="M112" s="335"/>
      <c r="P112" s="299" t="s">
        <v>918</v>
      </c>
    </row>
    <row r="113" spans="1:16" s="331" customFormat="1" ht="120">
      <c r="A113" s="313">
        <v>115</v>
      </c>
      <c r="B113" s="332"/>
      <c r="C113" s="333"/>
      <c r="D113" s="333"/>
      <c r="E113" s="333"/>
      <c r="F113" s="333" t="s">
        <v>157</v>
      </c>
      <c r="G113" s="415" t="s">
        <v>744</v>
      </c>
      <c r="H113" s="335"/>
      <c r="I113" s="408" t="s">
        <v>745</v>
      </c>
      <c r="J113" s="335" t="s">
        <v>156</v>
      </c>
      <c r="K113" s="167" t="s">
        <v>827</v>
      </c>
      <c r="L113" s="335">
        <f>IF(J113="Ya/Tidak",IF(K113="Ya",1,IF(K113="Tidak",0,"Blm Diisi")),IF(J113="A/B/C",IF(K113="A",1,IF(K113="B",0.5,IF(K113="C",0,"Blm Diisi"))),IF(J113="A/B/C/D",IF(K113="A",1,IF(K113="B",0.67,IF(K113="C",0.33,IF(K113="D",0,"Blm Diisi")))),IF(J113="A/B/C/D/E",IF(K113="A",1,IF(K113="B",0.75,IF(K113="C",0.5,IF(K113="D",0.25,IF(K113="E",0,"Blm Diisi"))))),IF(J113="%",IF(K113="","Blm Diisi",K113),IF(J113="Jumlah",IF(K113="","Blm Diisi",""),IF(J113="Rupiah",IF(K113="","Blm Diisi",""),IF(J113="","","-"))))))))</f>
        <v>0.33</v>
      </c>
      <c r="M113" s="335"/>
      <c r="P113" s="299" t="s">
        <v>919</v>
      </c>
    </row>
    <row r="114" spans="1:16" ht="30">
      <c r="A114" s="318">
        <v>116</v>
      </c>
      <c r="B114" s="412"/>
      <c r="C114" s="404"/>
      <c r="D114" s="404"/>
      <c r="E114" s="404" t="s">
        <v>36</v>
      </c>
      <c r="F114" s="622" t="s">
        <v>136</v>
      </c>
      <c r="G114" s="623"/>
      <c r="H114" s="405">
        <v>0.2</v>
      </c>
      <c r="I114" s="406"/>
      <c r="J114" s="405"/>
      <c r="K114" s="405"/>
      <c r="L114" s="405">
        <f>AVERAGE(L115:L118)*H114</f>
        <v>0.14199999999999999</v>
      </c>
      <c r="M114" s="405"/>
      <c r="P114" s="406"/>
    </row>
    <row r="115" spans="1:16" s="331" customFormat="1" ht="30">
      <c r="A115" s="313">
        <v>117</v>
      </c>
      <c r="B115" s="332"/>
      <c r="C115" s="333"/>
      <c r="D115" s="333"/>
      <c r="E115" s="333"/>
      <c r="F115" s="333" t="s">
        <v>152</v>
      </c>
      <c r="G115" s="415" t="s">
        <v>326</v>
      </c>
      <c r="H115" s="335"/>
      <c r="I115" s="408" t="s">
        <v>331</v>
      </c>
      <c r="J115" s="335" t="s">
        <v>169</v>
      </c>
      <c r="K115" s="300" t="s">
        <v>826</v>
      </c>
      <c r="L115" s="335">
        <f>IF(J115="Ya/Tidak",IF(K115="Ya",1,IF(K115="Tidak",0,"Blm Diisi")),IF(J115="A/B/C",IF(K115="A",1,IF(K115="B",0.5,IF(K115="C",0,"Blm Diisi"))),IF(J115="A/B/C/D",IF(K115="A",1,IF(K115="B",0.67,IF(K115="C",0.33,IF(K115="D",0,"Blm Diisi")))),IF(J115="A/B/C/D/E",IF(K115="A",1,IF(K115="B",0.75,IF(K115="C",0.5,IF(K115="D",0.25,IF(K115="E",0,"Blm Diisi"))))),IF(J115="%",IF(K115="","Blm Diisi",K115),IF(J115="Jumlah",IF(K115="","Blm Diisi",""),IF(J115="Rupiah",IF(K115="","Blm Diisi",""),IF(J115="","","-"))))))))</f>
        <v>1</v>
      </c>
      <c r="M115" s="335"/>
      <c r="P115" s="299" t="s">
        <v>920</v>
      </c>
    </row>
    <row r="116" spans="1:16" s="331" customFormat="1" ht="90">
      <c r="A116" s="318">
        <v>118</v>
      </c>
      <c r="B116" s="332"/>
      <c r="C116" s="333"/>
      <c r="D116" s="333"/>
      <c r="E116" s="333"/>
      <c r="F116" s="333" t="s">
        <v>155</v>
      </c>
      <c r="G116" s="415" t="s">
        <v>327</v>
      </c>
      <c r="H116" s="335"/>
      <c r="I116" s="408" t="s">
        <v>749</v>
      </c>
      <c r="J116" s="335" t="s">
        <v>156</v>
      </c>
      <c r="K116" s="167" t="s">
        <v>825</v>
      </c>
      <c r="L116" s="335">
        <f>IF(J116="Ya/Tidak",IF(K116="Ya",1,IF(K116="Tidak",0,"Blm Diisi")),IF(J116="A/B/C",IF(K116="A",1,IF(K116="B",0.5,IF(K116="C",0,"Blm Diisi"))),IF(J116="A/B/C/D",IF(K116="A",1,IF(K116="B",0.67,IF(K116="C",0.33,IF(K116="D",0,"Blm Diisi")))),IF(J116="A/B/C/D/E",IF(K116="A",1,IF(K116="B",0.75,IF(K116="C",0.5,IF(K116="D",0.25,IF(K116="E",0,"Blm Diisi"))))),IF(J116="%",IF(K116="","Blm Diisi",K116),IF(J116="Jumlah",IF(K116="","Blm Diisi",""),IF(J116="Rupiah",IF(K116="","Blm Diisi",""),IF(J116="","","-"))))))))</f>
        <v>0.67</v>
      </c>
      <c r="M116" s="335"/>
      <c r="P116" s="299" t="s">
        <v>921</v>
      </c>
    </row>
    <row r="117" spans="1:16" s="331" customFormat="1" ht="90">
      <c r="A117" s="313">
        <v>119</v>
      </c>
      <c r="B117" s="332"/>
      <c r="C117" s="333"/>
      <c r="D117" s="333"/>
      <c r="E117" s="333"/>
      <c r="F117" s="333" t="s">
        <v>157</v>
      </c>
      <c r="G117" s="415" t="s">
        <v>328</v>
      </c>
      <c r="H117" s="335"/>
      <c r="I117" s="408" t="s">
        <v>750</v>
      </c>
      <c r="J117" s="335" t="s">
        <v>156</v>
      </c>
      <c r="K117" s="167" t="s">
        <v>825</v>
      </c>
      <c r="L117" s="335">
        <f>IF(J117="Ya/Tidak",IF(K117="Ya",1,IF(K117="Tidak",0,"Blm Diisi")),IF(J117="A/B/C",IF(K117="A",1,IF(K117="B",0.5,IF(K117="C",0,"Blm Diisi"))),IF(J117="A/B/C/D",IF(K117="A",1,IF(K117="B",0.67,IF(K117="C",0.33,IF(K117="D",0,"Blm Diisi")))),IF(J117="A/B/C/D/E",IF(K117="A",1,IF(K117="B",0.75,IF(K117="C",0.5,IF(K117="D",0.25,IF(K117="E",0,"Blm Diisi"))))),IF(J117="%",IF(K117="","Blm Diisi",K117),IF(J117="Jumlah",IF(K117="","Blm Diisi",""),IF(J117="Rupiah",IF(K117="","Blm Diisi",""),IF(J117="","","-"))))))))</f>
        <v>0.67</v>
      </c>
      <c r="M117" s="335"/>
      <c r="P117" s="299" t="s">
        <v>922</v>
      </c>
    </row>
    <row r="118" spans="1:16" s="331" customFormat="1" ht="150">
      <c r="A118" s="318">
        <v>120</v>
      </c>
      <c r="B118" s="332"/>
      <c r="C118" s="333"/>
      <c r="D118" s="333"/>
      <c r="E118" s="333"/>
      <c r="F118" s="333" t="s">
        <v>164</v>
      </c>
      <c r="G118" s="415" t="s">
        <v>329</v>
      </c>
      <c r="H118" s="335"/>
      <c r="I118" s="408" t="s">
        <v>330</v>
      </c>
      <c r="J118" s="335" t="s">
        <v>180</v>
      </c>
      <c r="K118" s="167" t="s">
        <v>827</v>
      </c>
      <c r="L118" s="335">
        <f>IF(J118="Ya/Tidak",IF(K118="Ya",1,IF(K118="Tidak",0,"Blm Diisi")),IF(J118="A/B/C",IF(K118="A",1,IF(K118="B",0.5,IF(K118="C",0,"Blm Diisi"))),IF(J118="A/B/C/D",IF(K118="A",1,IF(K118="B",0.67,IF(K118="C",0.33,IF(K118="D",0,"Blm Diisi")))),IF(J118="A/B/C/D/E",IF(K118="A",1,IF(K118="B",0.75,IF(K118="C",0.5,IF(K118="D",0.25,IF(K118="E",0,"Blm Diisi"))))),IF(J118="%",IF(K118="","Blm Diisi",K118),IF(J118="Jumlah",IF(K118="","Blm Diisi",""),IF(J118="Rupiah",IF(K118="","Blm Diisi",""),IF(J118="","","-"))))))))</f>
        <v>0.5</v>
      </c>
      <c r="M118" s="335"/>
      <c r="P118" s="299" t="s">
        <v>923</v>
      </c>
    </row>
    <row r="119" spans="1:16" ht="30">
      <c r="A119" s="318">
        <v>122</v>
      </c>
      <c r="B119" s="412"/>
      <c r="C119" s="404"/>
      <c r="D119" s="404"/>
      <c r="E119" s="404" t="s">
        <v>38</v>
      </c>
      <c r="F119" s="622" t="s">
        <v>95</v>
      </c>
      <c r="G119" s="623"/>
      <c r="H119" s="405">
        <v>0.2</v>
      </c>
      <c r="I119" s="406"/>
      <c r="J119" s="405"/>
      <c r="K119" s="405"/>
      <c r="L119" s="405">
        <f>AVERAGE(L120:L123)*H119</f>
        <v>0.16650000000000001</v>
      </c>
      <c r="M119" s="405"/>
      <c r="P119" s="406"/>
    </row>
    <row r="120" spans="1:16" s="331" customFormat="1" ht="30">
      <c r="A120" s="313">
        <v>123</v>
      </c>
      <c r="B120" s="332"/>
      <c r="C120" s="333"/>
      <c r="D120" s="333"/>
      <c r="E120" s="333"/>
      <c r="F120" s="333" t="s">
        <v>152</v>
      </c>
      <c r="G120" s="415" t="s">
        <v>332</v>
      </c>
      <c r="H120" s="335"/>
      <c r="I120" s="408" t="s">
        <v>336</v>
      </c>
      <c r="J120" s="335" t="s">
        <v>169</v>
      </c>
      <c r="K120" s="300" t="s">
        <v>826</v>
      </c>
      <c r="L120" s="335">
        <f>IF(J120="Ya/Tidak",IF(K120="Ya",1,IF(K120="Tidak",0,"Blm Diisi")),IF(J120="A/B/C",IF(K120="A",1,IF(K120="B",0.5,IF(K120="C",0,"Blm Diisi"))),IF(J120="A/B/C/D",IF(K120="A",1,IF(K120="B",0.67,IF(K120="C",0.33,IF(K120="D",0,"Blm Diisi")))),IF(J120="A/B/C/D/E",IF(K120="A",1,IF(K120="B",0.75,IF(K120="C",0.5,IF(K120="D",0.25,IF(K120="E",0,"Blm Diisi"))))),IF(J120="%",IF(K120="","Blm Diisi",K120),IF(J120="Jumlah",IF(K120="","Blm Diisi",""),IF(J120="Rupiah",IF(K120="","Blm Diisi",""),IF(J120="","","-"))))))))</f>
        <v>1</v>
      </c>
      <c r="M120" s="335"/>
      <c r="P120" s="299" t="s">
        <v>924</v>
      </c>
    </row>
    <row r="121" spans="1:16" s="331" customFormat="1" ht="120">
      <c r="A121" s="318">
        <v>124</v>
      </c>
      <c r="B121" s="332"/>
      <c r="C121" s="333"/>
      <c r="D121" s="333"/>
      <c r="E121" s="333"/>
      <c r="F121" s="333" t="s">
        <v>155</v>
      </c>
      <c r="G121" s="415" t="s">
        <v>333</v>
      </c>
      <c r="H121" s="335"/>
      <c r="I121" s="408" t="s">
        <v>337</v>
      </c>
      <c r="J121" s="335" t="s">
        <v>156</v>
      </c>
      <c r="K121" s="167" t="s">
        <v>827</v>
      </c>
      <c r="L121" s="335">
        <f>IF(J121="Ya/Tidak",IF(K121="Ya",1,IF(K121="Tidak",0,"Blm Diisi")),IF(J121="A/B/C",IF(K121="A",1,IF(K121="B",0.5,IF(K121="C",0,"Blm Diisi"))),IF(J121="A/B/C/D",IF(K121="A",1,IF(K121="B",0.67,IF(K121="C",0.33,IF(K121="D",0,"Blm Diisi")))),IF(J121="A/B/C/D/E",IF(K121="A",1,IF(K121="B",0.75,IF(K121="C",0.5,IF(K121="D",0.25,IF(K121="E",0,"Blm Diisi"))))),IF(J121="%",IF(K121="","Blm Diisi",K121),IF(J121="Jumlah",IF(K121="","Blm Diisi",""),IF(J121="Rupiah",IF(K121="","Blm Diisi",""),IF(J121="","","-"))))))))</f>
        <v>0.33</v>
      </c>
      <c r="M121" s="335"/>
      <c r="P121" s="299" t="s">
        <v>925</v>
      </c>
    </row>
    <row r="122" spans="1:16" s="331" customFormat="1" ht="45">
      <c r="A122" s="313">
        <v>125</v>
      </c>
      <c r="B122" s="332"/>
      <c r="C122" s="333"/>
      <c r="D122" s="333"/>
      <c r="E122" s="333"/>
      <c r="F122" s="333" t="s">
        <v>157</v>
      </c>
      <c r="G122" s="415" t="s">
        <v>334</v>
      </c>
      <c r="H122" s="335"/>
      <c r="I122" s="408" t="s">
        <v>338</v>
      </c>
      <c r="J122" s="335" t="s">
        <v>169</v>
      </c>
      <c r="K122" s="300" t="s">
        <v>826</v>
      </c>
      <c r="L122" s="335">
        <f>IF(J122="Ya/Tidak",IF(K122="Ya",1,IF(K122="Tidak",0,"Blm Diisi")),IF(J122="A/B/C",IF(K122="A",1,IF(K122="B",0.5,IF(K122="C",0,"Blm Diisi"))),IF(J122="A/B/C/D",IF(K122="A",1,IF(K122="B",0.67,IF(K122="C",0.33,IF(K122="D",0,"Blm Diisi")))),IF(J122="A/B/C/D/E",IF(K122="A",1,IF(K122="B",0.75,IF(K122="C",0.5,IF(K122="D",0.25,IF(K122="E",0,"Blm Diisi"))))),IF(J122="%",IF(K122="","Blm Diisi",K122),IF(J122="Jumlah",IF(K122="","Blm Diisi",""),IF(J122="Rupiah",IF(K122="","Blm Diisi",""),IF(J122="","","-"))))))))</f>
        <v>1</v>
      </c>
      <c r="M122" s="335"/>
      <c r="P122" s="299" t="s">
        <v>926</v>
      </c>
    </row>
    <row r="123" spans="1:16" s="331" customFormat="1" ht="30">
      <c r="A123" s="318">
        <v>126</v>
      </c>
      <c r="B123" s="332"/>
      <c r="C123" s="333"/>
      <c r="D123" s="333"/>
      <c r="E123" s="333"/>
      <c r="F123" s="333" t="s">
        <v>164</v>
      </c>
      <c r="G123" s="415" t="s">
        <v>335</v>
      </c>
      <c r="H123" s="335"/>
      <c r="I123" s="408" t="s">
        <v>339</v>
      </c>
      <c r="J123" s="335" t="s">
        <v>169</v>
      </c>
      <c r="K123" s="300" t="s">
        <v>826</v>
      </c>
      <c r="L123" s="335">
        <f>IF(J123="Ya/Tidak",IF(K123="Ya",1,IF(K123="Tidak",0,"Blm Diisi")),IF(J123="A/B/C",IF(K123="A",1,IF(K123="B",0.5,IF(K123="C",0,"Blm Diisi"))),IF(J123="A/B/C/D",IF(K123="A",1,IF(K123="B",0.67,IF(K123="C",0.33,IF(K123="D",0,"Blm Diisi")))),IF(J123="A/B/C/D/E",IF(K123="A",1,IF(K123="B",0.75,IF(K123="C",0.5,IF(K123="D",0.25,IF(K123="E",0,"Blm Diisi"))))),IF(J123="%",IF(K123="","Blm Diisi",K123),IF(J123="Jumlah",IF(K123="","Blm Diisi",""),IF(J123="Rupiah",IF(K123="","Blm Diisi",""),IF(J123="","","-"))))))))</f>
        <v>1</v>
      </c>
      <c r="M123" s="335"/>
      <c r="P123" s="299" t="s">
        <v>927</v>
      </c>
    </row>
    <row r="124" spans="1:16">
      <c r="A124" s="313">
        <v>127</v>
      </c>
      <c r="B124" s="355"/>
      <c r="C124" s="355"/>
      <c r="D124" s="356">
        <v>6</v>
      </c>
      <c r="E124" s="433" t="s">
        <v>40</v>
      </c>
      <c r="F124" s="434"/>
      <c r="G124" s="435"/>
      <c r="H124" s="401">
        <v>2.5</v>
      </c>
      <c r="I124" s="414"/>
      <c r="J124" s="401"/>
      <c r="K124" s="401"/>
      <c r="L124" s="401">
        <f>SUM(L125,L132)</f>
        <v>1.9350000000000001</v>
      </c>
      <c r="M124" s="401"/>
      <c r="P124" s="414"/>
    </row>
    <row r="125" spans="1:16">
      <c r="A125" s="318">
        <v>128</v>
      </c>
      <c r="B125" s="412"/>
      <c r="C125" s="404"/>
      <c r="D125" s="404"/>
      <c r="E125" s="404" t="s">
        <v>9</v>
      </c>
      <c r="F125" s="622" t="s">
        <v>96</v>
      </c>
      <c r="G125" s="623"/>
      <c r="H125" s="405">
        <v>1</v>
      </c>
      <c r="I125" s="406"/>
      <c r="J125" s="405"/>
      <c r="K125" s="405"/>
      <c r="L125" s="405">
        <f>AVERAGE(L126:L131)*H125</f>
        <v>0.72500000000000009</v>
      </c>
      <c r="M125" s="405"/>
      <c r="P125" s="406"/>
    </row>
    <row r="126" spans="1:16" s="331" customFormat="1" ht="120">
      <c r="A126" s="313">
        <v>129</v>
      </c>
      <c r="B126" s="332"/>
      <c r="C126" s="333"/>
      <c r="D126" s="333"/>
      <c r="E126" s="333"/>
      <c r="F126" s="333" t="s">
        <v>152</v>
      </c>
      <c r="G126" s="415" t="s">
        <v>584</v>
      </c>
      <c r="H126" s="335"/>
      <c r="I126" s="408" t="s">
        <v>754</v>
      </c>
      <c r="J126" s="335" t="s">
        <v>156</v>
      </c>
      <c r="K126" s="167" t="s">
        <v>825</v>
      </c>
      <c r="L126" s="335">
        <f t="shared" ref="L126:L131" si="4">IF(J126="Ya/Tidak",IF(K126="Ya",1,IF(K126="Tidak",0,"Blm Diisi")),IF(J126="A/B/C",IF(K126="A",1,IF(K126="B",0.5,IF(K126="C",0,"Blm Diisi"))),IF(J126="A/B/C/D",IF(K126="A",1,IF(K126="B",0.67,IF(K126="C",0.33,IF(K126="D",0,"Blm Diisi")))),IF(J126="A/B/C/D/E",IF(K126="A",1,IF(K126="B",0.75,IF(K126="C",0.5,IF(K126="D",0.25,IF(K126="E",0,"Blm Diisi"))))),IF(J126="%",IF(K126="","Blm Diisi",K126),IF(J126="Jumlah",IF(K126="","Blm Diisi",""),IF(J126="Rupiah",IF(K126="","Blm Diisi",""),IF(J126="","","-"))))))))</f>
        <v>0.67</v>
      </c>
      <c r="M126" s="335"/>
      <c r="P126" s="485" t="s">
        <v>938</v>
      </c>
    </row>
    <row r="127" spans="1:16" s="331" customFormat="1" ht="120">
      <c r="A127" s="318">
        <v>130</v>
      </c>
      <c r="B127" s="332"/>
      <c r="C127" s="333"/>
      <c r="D127" s="333"/>
      <c r="E127" s="333"/>
      <c r="F127" s="333" t="s">
        <v>155</v>
      </c>
      <c r="G127" s="415" t="s">
        <v>585</v>
      </c>
      <c r="H127" s="335"/>
      <c r="I127" s="408" t="s">
        <v>753</v>
      </c>
      <c r="J127" s="335" t="s">
        <v>156</v>
      </c>
      <c r="K127" s="167" t="s">
        <v>825</v>
      </c>
      <c r="L127" s="335">
        <f t="shared" si="4"/>
        <v>0.67</v>
      </c>
      <c r="M127" s="335"/>
      <c r="P127" s="485" t="s">
        <v>939</v>
      </c>
    </row>
    <row r="128" spans="1:16" s="331" customFormat="1" ht="120">
      <c r="A128" s="313">
        <v>131</v>
      </c>
      <c r="B128" s="332"/>
      <c r="C128" s="333"/>
      <c r="D128" s="333"/>
      <c r="E128" s="333"/>
      <c r="F128" s="333" t="s">
        <v>157</v>
      </c>
      <c r="G128" s="415" t="s">
        <v>586</v>
      </c>
      <c r="H128" s="335"/>
      <c r="I128" s="408" t="s">
        <v>755</v>
      </c>
      <c r="J128" s="335" t="s">
        <v>156</v>
      </c>
      <c r="K128" s="167" t="s">
        <v>825</v>
      </c>
      <c r="L128" s="335">
        <f t="shared" si="4"/>
        <v>0.67</v>
      </c>
      <c r="M128" s="335"/>
      <c r="P128" s="486" t="s">
        <v>940</v>
      </c>
    </row>
    <row r="129" spans="1:16" s="331" customFormat="1" ht="135">
      <c r="A129" s="318">
        <v>132</v>
      </c>
      <c r="B129" s="332"/>
      <c r="C129" s="333"/>
      <c r="D129" s="333"/>
      <c r="E129" s="333"/>
      <c r="F129" s="333" t="s">
        <v>164</v>
      </c>
      <c r="G129" s="415" t="s">
        <v>642</v>
      </c>
      <c r="H129" s="335"/>
      <c r="I129" s="408" t="s">
        <v>758</v>
      </c>
      <c r="J129" s="335" t="s">
        <v>156</v>
      </c>
      <c r="K129" s="167" t="s">
        <v>825</v>
      </c>
      <c r="L129" s="335">
        <f t="shared" si="4"/>
        <v>0.67</v>
      </c>
      <c r="M129" s="335"/>
      <c r="P129" s="485" t="s">
        <v>941</v>
      </c>
    </row>
    <row r="130" spans="1:16" s="331" customFormat="1" ht="135">
      <c r="A130" s="313">
        <v>133</v>
      </c>
      <c r="B130" s="332"/>
      <c r="C130" s="333"/>
      <c r="D130" s="333"/>
      <c r="E130" s="333"/>
      <c r="F130" s="333" t="s">
        <v>165</v>
      </c>
      <c r="G130" s="415" t="s">
        <v>643</v>
      </c>
      <c r="H130" s="335"/>
      <c r="I130" s="408" t="s">
        <v>759</v>
      </c>
      <c r="J130" s="335" t="s">
        <v>156</v>
      </c>
      <c r="K130" s="167" t="s">
        <v>824</v>
      </c>
      <c r="L130" s="335">
        <f t="shared" si="4"/>
        <v>1</v>
      </c>
      <c r="M130" s="335"/>
      <c r="P130" s="485" t="s">
        <v>942</v>
      </c>
    </row>
    <row r="131" spans="1:16" s="331" customFormat="1" ht="105">
      <c r="A131" s="318">
        <v>134</v>
      </c>
      <c r="B131" s="332"/>
      <c r="C131" s="333"/>
      <c r="D131" s="333"/>
      <c r="E131" s="333"/>
      <c r="F131" s="333" t="s">
        <v>167</v>
      </c>
      <c r="G131" s="415" t="s">
        <v>751</v>
      </c>
      <c r="H131" s="335"/>
      <c r="I131" s="408" t="s">
        <v>760</v>
      </c>
      <c r="J131" s="335" t="s">
        <v>156</v>
      </c>
      <c r="K131" s="167" t="s">
        <v>825</v>
      </c>
      <c r="L131" s="335">
        <f t="shared" si="4"/>
        <v>0.67</v>
      </c>
      <c r="M131" s="335"/>
      <c r="P131" s="485"/>
    </row>
    <row r="132" spans="1:16">
      <c r="A132" s="313">
        <v>135</v>
      </c>
      <c r="B132" s="412"/>
      <c r="C132" s="404"/>
      <c r="D132" s="404"/>
      <c r="E132" s="404" t="s">
        <v>11</v>
      </c>
      <c r="F132" s="622" t="s">
        <v>97</v>
      </c>
      <c r="G132" s="623"/>
      <c r="H132" s="405">
        <v>1.5</v>
      </c>
      <c r="I132" s="406"/>
      <c r="J132" s="405"/>
      <c r="K132" s="405"/>
      <c r="L132" s="405">
        <f>AVERAGE(L133:L135)*H132</f>
        <v>1.21</v>
      </c>
      <c r="M132" s="405"/>
      <c r="P132" s="406"/>
    </row>
    <row r="133" spans="1:16" s="331" customFormat="1" ht="120">
      <c r="A133" s="318">
        <v>136</v>
      </c>
      <c r="B133" s="332"/>
      <c r="C133" s="333"/>
      <c r="D133" s="333"/>
      <c r="E133" s="407"/>
      <c r="F133" s="333" t="s">
        <v>152</v>
      </c>
      <c r="G133" s="415" t="s">
        <v>587</v>
      </c>
      <c r="H133" s="335"/>
      <c r="I133" s="408" t="s">
        <v>373</v>
      </c>
      <c r="J133" s="335" t="s">
        <v>156</v>
      </c>
      <c r="K133" s="167" t="s">
        <v>825</v>
      </c>
      <c r="L133" s="335">
        <f>IF(J133="Ya/Tidak",IF(K133="Ya",1,IF(K133="Tidak",0,"Blm Diisi")),IF(J133="A/B/C",IF(K133="A",1,IF(K133="B",0.5,IF(K133="C",0,"Blm Diisi"))),IF(J133="A/B/C/D",IF(K133="A",1,IF(K133="B",0.67,IF(K133="C",0.33,IF(K133="D",0,"Blm Diisi")))),IF(J133="A/B/C/D/E",IF(K133="A",1,IF(K133="B",0.75,IF(K133="C",0.5,IF(K133="D",0.25,IF(K133="E",0,"Blm Diisi"))))),IF(J133="%",IF(K133="","Blm Diisi",K133),IF(J133="Jumlah",IF(K133="","Blm Diisi",""),IF(J133="Rupiah",IF(K133="","Blm Diisi",""),IF(J133="","","-"))))))))</f>
        <v>0.67</v>
      </c>
      <c r="M133" s="335"/>
      <c r="P133" s="485" t="s">
        <v>943</v>
      </c>
    </row>
    <row r="134" spans="1:16" s="331" customFormat="1" ht="30">
      <c r="A134" s="313">
        <v>137</v>
      </c>
      <c r="B134" s="332"/>
      <c r="C134" s="333"/>
      <c r="D134" s="333"/>
      <c r="E134" s="407"/>
      <c r="F134" s="333" t="s">
        <v>155</v>
      </c>
      <c r="G134" s="415" t="s">
        <v>588</v>
      </c>
      <c r="H134" s="335"/>
      <c r="I134" s="408" t="s">
        <v>374</v>
      </c>
      <c r="J134" s="335" t="s">
        <v>169</v>
      </c>
      <c r="K134" s="300" t="s">
        <v>826</v>
      </c>
      <c r="L134" s="335">
        <f>IF(J134="Ya/Tidak",IF(K134="Ya",1,IF(K134="Tidak",0,"Blm Diisi")),IF(J134="A/B/C",IF(K134="A",1,IF(K134="B",0.5,IF(K134="C",0,"Blm Diisi"))),IF(J134="A/B/C/D",IF(K134="A",1,IF(K134="B",0.67,IF(K134="C",0.33,IF(K134="D",0,"Blm Diisi")))),IF(J134="A/B/C/D/E",IF(K134="A",1,IF(K134="B",0.75,IF(K134="C",0.5,IF(K134="D",0.25,IF(K134="E",0,"Blm Diisi"))))),IF(J134="%",IF(K134="","Blm Diisi",K134),IF(J134="Jumlah",IF(K134="","Blm Diisi",""),IF(J134="Rupiah",IF(K134="","Blm Diisi",""),IF(J134="","","-"))))))))</f>
        <v>1</v>
      </c>
      <c r="M134" s="335"/>
      <c r="P134" s="485" t="s">
        <v>944</v>
      </c>
    </row>
    <row r="135" spans="1:16" s="331" customFormat="1" ht="75">
      <c r="A135" s="318">
        <v>138</v>
      </c>
      <c r="B135" s="332"/>
      <c r="C135" s="333"/>
      <c r="D135" s="333"/>
      <c r="E135" s="407"/>
      <c r="F135" s="333" t="s">
        <v>157</v>
      </c>
      <c r="G135" s="415" t="s">
        <v>372</v>
      </c>
      <c r="H135" s="335"/>
      <c r="I135" s="408" t="s">
        <v>375</v>
      </c>
      <c r="J135" s="335" t="s">
        <v>180</v>
      </c>
      <c r="K135" s="167" t="s">
        <v>825</v>
      </c>
      <c r="L135" s="335">
        <f>IF(J135="Ya/Tidak",IF(K135="Ya",1,IF(K135="Tidak",0,"Blm Diisi")),IF(J135="A/B/C",IF(K135="A",1,IF(K135="B",0.5,IF(K135="C",0,"Blm Diisi"))),IF(J135="A/B/C/D",IF(K135="A",1,IF(K135="B",0.67,IF(K135="C",0.33,IF(K135="D",0,"Blm Diisi")))),IF(J135="A/B/C/D/E",IF(K135="A",1,IF(K135="B",0.75,IF(K135="C",0.5,IF(K135="D",0.25,IF(K135="E",0,"Blm Diisi"))))),IF(J135="%",IF(K135="","Blm Diisi",K135),IF(J135="Jumlah",IF(K135="","Blm Diisi",""),IF(J135="Rupiah",IF(K135="","Blm Diisi",""),IF(J135="","","-"))))))))</f>
        <v>0.75</v>
      </c>
      <c r="M135" s="335"/>
      <c r="P135" s="485" t="s">
        <v>945</v>
      </c>
    </row>
    <row r="136" spans="1:16">
      <c r="A136" s="313">
        <v>139</v>
      </c>
      <c r="B136" s="355"/>
      <c r="C136" s="355"/>
      <c r="D136" s="356">
        <v>7</v>
      </c>
      <c r="E136" s="586" t="s">
        <v>43</v>
      </c>
      <c r="F136" s="587"/>
      <c r="G136" s="588"/>
      <c r="H136" s="401">
        <v>2.5</v>
      </c>
      <c r="I136" s="414"/>
      <c r="J136" s="401"/>
      <c r="K136" s="401"/>
      <c r="L136" s="401">
        <f>SUM(L137,L143,L151,L157,L163,L169,L175)</f>
        <v>1.0069999999999999</v>
      </c>
      <c r="M136" s="401"/>
      <c r="P136" s="414"/>
    </row>
    <row r="137" spans="1:16">
      <c r="A137" s="318">
        <v>140</v>
      </c>
      <c r="B137" s="412"/>
      <c r="C137" s="404"/>
      <c r="D137" s="404"/>
      <c r="E137" s="404" t="s">
        <v>9</v>
      </c>
      <c r="F137" s="622" t="s">
        <v>103</v>
      </c>
      <c r="G137" s="623"/>
      <c r="H137" s="405">
        <v>0.3</v>
      </c>
      <c r="I137" s="406"/>
      <c r="J137" s="405"/>
      <c r="K137" s="405"/>
      <c r="L137" s="405">
        <f>AVERAGE(L138:L142)*H137</f>
        <v>0.15</v>
      </c>
      <c r="M137" s="405"/>
      <c r="P137" s="406"/>
    </row>
    <row r="138" spans="1:16" s="331" customFormat="1" ht="30">
      <c r="A138" s="313">
        <v>141</v>
      </c>
      <c r="B138" s="332"/>
      <c r="C138" s="333"/>
      <c r="D138" s="333"/>
      <c r="E138" s="333"/>
      <c r="F138" s="333" t="s">
        <v>152</v>
      </c>
      <c r="G138" s="415" t="s">
        <v>398</v>
      </c>
      <c r="H138" s="335"/>
      <c r="I138" s="408" t="s">
        <v>402</v>
      </c>
      <c r="J138" s="335" t="s">
        <v>169</v>
      </c>
      <c r="K138" s="300" t="s">
        <v>826</v>
      </c>
      <c r="L138" s="335">
        <f>IF(J138="Ya/Tidak",IF(K138="Ya",1,IF(K138="Tidak",0,"Blm Diisi")),IF(J138="A/B/C",IF(K138="A",1,IF(K138="B",0.5,IF(K138="C",0,"Blm Diisi"))),IF(J138="A/B/C/D",IF(K138="A",1,IF(K138="B",0.67,IF(K138="C",0.33,IF(K138="D",0,"Blm Diisi")))),IF(J138="A/B/C/D/E",IF(K138="A",1,IF(K138="B",0.75,IF(K138="C",0.5,IF(K138="D",0.25,IF(K138="E",0,"Blm Diisi"))))),IF(J138="%",IF(K138="","Blm Diisi",K138),IF(J138="Jumlah",IF(K138="","Blm Diisi",""),IF(J138="Rupiah",IF(K138="","Blm Diisi",""),IF(J138="","","-"))))))))</f>
        <v>1</v>
      </c>
      <c r="M138" s="335"/>
      <c r="P138" s="486" t="s">
        <v>862</v>
      </c>
    </row>
    <row r="139" spans="1:16" s="331" customFormat="1" ht="45">
      <c r="A139" s="318">
        <v>142</v>
      </c>
      <c r="B139" s="332"/>
      <c r="C139" s="333"/>
      <c r="D139" s="333"/>
      <c r="E139" s="333"/>
      <c r="F139" s="333" t="s">
        <v>155</v>
      </c>
      <c r="G139" s="415" t="s">
        <v>763</v>
      </c>
      <c r="H139" s="335"/>
      <c r="I139" s="408" t="s">
        <v>764</v>
      </c>
      <c r="J139" s="335" t="s">
        <v>154</v>
      </c>
      <c r="K139" s="167" t="s">
        <v>825</v>
      </c>
      <c r="L139" s="335">
        <f>IF(J139="Ya/Tidak",IF(K139="Ya",1,IF(K139="Tidak",0,"Blm Diisi")),IF(J139="A/B/C",IF(K139="A",1,IF(K139="B",0.5,IF(K139="C",0,"Blm Diisi"))),IF(J139="A/B/C/D",IF(K139="A",1,IF(K139="B",0.67,IF(K139="C",0.33,IF(K139="D",0,"Blm Diisi")))),IF(J139="A/B/C/D/E",IF(K139="A",1,IF(K139="B",0.75,IF(K139="C",0.5,IF(K139="D",0.25,IF(K139="E",0,"Blm Diisi"))))),IF(J139="%",IF(K139="","Blm Diisi",K139),IF(J139="Jumlah",IF(K139="","Blm Diisi",""),IF(J139="Rupiah",IF(K139="","Blm Diisi",""),IF(J139="","","-"))))))))</f>
        <v>0.5</v>
      </c>
      <c r="M139" s="335"/>
      <c r="P139" s="299"/>
    </row>
    <row r="140" spans="1:16" s="331" customFormat="1" ht="30">
      <c r="A140" s="313">
        <v>143</v>
      </c>
      <c r="B140" s="332"/>
      <c r="C140" s="333"/>
      <c r="D140" s="333"/>
      <c r="E140" s="333"/>
      <c r="F140" s="333" t="s">
        <v>157</v>
      </c>
      <c r="G140" s="415" t="s">
        <v>399</v>
      </c>
      <c r="H140" s="335"/>
      <c r="I140" s="408" t="s">
        <v>765</v>
      </c>
      <c r="J140" s="335" t="s">
        <v>169</v>
      </c>
      <c r="K140" s="300" t="s">
        <v>828</v>
      </c>
      <c r="L140" s="335">
        <f>IF(J140="Ya/Tidak",IF(K140="Ya",1,IF(K140="Tidak",0,"Blm Diisi")),IF(J140="A/B/C",IF(K140="A",1,IF(K140="B",0.5,IF(K140="C",0,"Blm Diisi"))),IF(J140="A/B/C/D",IF(K140="A",1,IF(K140="B",0.67,IF(K140="C",0.33,IF(K140="D",0,"Blm Diisi")))),IF(J140="A/B/C/D/E",IF(K140="A",1,IF(K140="B",0.75,IF(K140="C",0.5,IF(K140="D",0.25,IF(K140="E",0,"Blm Diisi"))))),IF(J140="%",IF(K140="","Blm Diisi",K140),IF(J140="Jumlah",IF(K140="","Blm Diisi",""),IF(J140="Rupiah",IF(K140="","Blm Diisi",""),IF(J140="","","-"))))))))</f>
        <v>0</v>
      </c>
      <c r="M140" s="335"/>
      <c r="P140" s="299"/>
    </row>
    <row r="141" spans="1:16" s="331" customFormat="1" ht="30">
      <c r="A141" s="318">
        <v>144</v>
      </c>
      <c r="B141" s="332"/>
      <c r="C141" s="333"/>
      <c r="D141" s="333"/>
      <c r="E141" s="333"/>
      <c r="F141" s="333" t="s">
        <v>164</v>
      </c>
      <c r="G141" s="415" t="s">
        <v>400</v>
      </c>
      <c r="H141" s="335"/>
      <c r="I141" s="408" t="s">
        <v>403</v>
      </c>
      <c r="J141" s="335" t="s">
        <v>169</v>
      </c>
      <c r="K141" s="300" t="s">
        <v>826</v>
      </c>
      <c r="L141" s="335">
        <f>IF(J141="Ya/Tidak",IF(K141="Ya",1,IF(K141="Tidak",0,"Blm Diisi")),IF(J141="A/B/C",IF(K141="A",1,IF(K141="B",0.5,IF(K141="C",0,"Blm Diisi"))),IF(J141="A/B/C/D",IF(K141="A",1,IF(K141="B",0.67,IF(K141="C",0.33,IF(K141="D",0,"Blm Diisi")))),IF(J141="A/B/C/D/E",IF(K141="A",1,IF(K141="B",0.75,IF(K141="C",0.5,IF(K141="D",0.25,IF(K141="E",0,"Blm Diisi"))))),IF(J141="%",IF(K141="","Blm Diisi",K141),IF(J141="Jumlah",IF(K141="","Blm Diisi",""),IF(J141="Rupiah",IF(K141="","Blm Diisi",""),IF(J141="","","-"))))))))</f>
        <v>1</v>
      </c>
      <c r="M141" s="335"/>
      <c r="P141" s="299"/>
    </row>
    <row r="142" spans="1:16" s="331" customFormat="1" ht="30">
      <c r="A142" s="313">
        <v>145</v>
      </c>
      <c r="B142" s="332"/>
      <c r="C142" s="333"/>
      <c r="D142" s="333"/>
      <c r="E142" s="333"/>
      <c r="F142" s="333" t="s">
        <v>165</v>
      </c>
      <c r="G142" s="415" t="s">
        <v>401</v>
      </c>
      <c r="H142" s="335"/>
      <c r="I142" s="408" t="s">
        <v>404</v>
      </c>
      <c r="J142" s="335" t="s">
        <v>169</v>
      </c>
      <c r="K142" s="300" t="s">
        <v>828</v>
      </c>
      <c r="L142" s="335">
        <f>IF(J142="Ya/Tidak",IF(K142="Ya",1,IF(K142="Tidak",0,"Blm Diisi")),IF(J142="A/B/C",IF(K142="A",1,IF(K142="B",0.5,IF(K142="C",0,"Blm Diisi"))),IF(J142="A/B/C/D",IF(K142="A",1,IF(K142="B",0.67,IF(K142="C",0.33,IF(K142="D",0,"Blm Diisi")))),IF(J142="A/B/C/D/E",IF(K142="A",1,IF(K142="B",0.75,IF(K142="C",0.5,IF(K142="D",0.25,IF(K142="E",0,"Blm Diisi"))))),IF(J142="%",IF(K142="","Blm Diisi",K142),IF(J142="Jumlah",IF(K142="","Blm Diisi",""),IF(J142="Rupiah",IF(K142="","Blm Diisi",""),IF(J142="","","-"))))))))</f>
        <v>0</v>
      </c>
      <c r="M142" s="335"/>
      <c r="P142" s="299"/>
    </row>
    <row r="143" spans="1:16">
      <c r="A143" s="318">
        <v>146</v>
      </c>
      <c r="B143" s="412"/>
      <c r="C143" s="404"/>
      <c r="D143" s="404"/>
      <c r="E143" s="404" t="s">
        <v>11</v>
      </c>
      <c r="F143" s="622" t="s">
        <v>71</v>
      </c>
      <c r="G143" s="623"/>
      <c r="H143" s="405">
        <v>0.3</v>
      </c>
      <c r="I143" s="406"/>
      <c r="J143" s="405"/>
      <c r="K143" s="405"/>
      <c r="L143" s="405">
        <f>AVERAGE(L144:L150)*H143</f>
        <v>0.20700000000000002</v>
      </c>
      <c r="M143" s="405"/>
      <c r="P143" s="406"/>
    </row>
    <row r="144" spans="1:16" s="331" customFormat="1" ht="30">
      <c r="A144" s="313">
        <v>147</v>
      </c>
      <c r="B144" s="332"/>
      <c r="C144" s="333"/>
      <c r="D144" s="333"/>
      <c r="E144" s="333"/>
      <c r="F144" s="333" t="s">
        <v>152</v>
      </c>
      <c r="G144" s="415" t="s">
        <v>405</v>
      </c>
      <c r="H144" s="335"/>
      <c r="I144" s="408" t="s">
        <v>412</v>
      </c>
      <c r="J144" s="335" t="s">
        <v>169</v>
      </c>
      <c r="K144" s="300" t="s">
        <v>826</v>
      </c>
      <c r="L144" s="335">
        <f t="shared" ref="L144:L150" si="5">IF(J144="Ya/Tidak",IF(K144="Ya",1,IF(K144="Tidak",0,"Blm Diisi")),IF(J144="A/B/C",IF(K144="A",1,IF(K144="B",0.5,IF(K144="C",0,"Blm Diisi"))),IF(J144="A/B/C/D",IF(K144="A",1,IF(K144="B",0.67,IF(K144="C",0.33,IF(K144="D",0,"Blm Diisi")))),IF(J144="A/B/C/D/E",IF(K144="A",1,IF(K144="B",0.75,IF(K144="C",0.5,IF(K144="D",0.25,IF(K144="E",0,"Blm Diisi"))))),IF(J144="%",IF(K144="","Blm Diisi",K144),IF(J144="Jumlah",IF(K144="","Blm Diisi",""),IF(J144="Rupiah",IF(K144="","Blm Diisi",""),IF(J144="","","-"))))))))</f>
        <v>1</v>
      </c>
      <c r="M144" s="335"/>
      <c r="P144" s="299"/>
    </row>
    <row r="145" spans="1:16" s="331" customFormat="1" ht="75">
      <c r="A145" s="318">
        <v>148</v>
      </c>
      <c r="B145" s="332"/>
      <c r="C145" s="333"/>
      <c r="D145" s="333"/>
      <c r="E145" s="333"/>
      <c r="F145" s="333" t="s">
        <v>155</v>
      </c>
      <c r="G145" s="415" t="s">
        <v>406</v>
      </c>
      <c r="H145" s="335"/>
      <c r="I145" s="408" t="s">
        <v>767</v>
      </c>
      <c r="J145" s="335" t="s">
        <v>154</v>
      </c>
      <c r="K145" s="167" t="s">
        <v>825</v>
      </c>
      <c r="L145" s="335">
        <f t="shared" si="5"/>
        <v>0.5</v>
      </c>
      <c r="M145" s="335"/>
      <c r="P145" s="486" t="s">
        <v>842</v>
      </c>
    </row>
    <row r="146" spans="1:16" s="331" customFormat="1" ht="60">
      <c r="A146" s="313">
        <v>149</v>
      </c>
      <c r="B146" s="332"/>
      <c r="C146" s="333"/>
      <c r="D146" s="333"/>
      <c r="E146" s="333"/>
      <c r="F146" s="333" t="s">
        <v>157</v>
      </c>
      <c r="G146" s="415" t="s">
        <v>407</v>
      </c>
      <c r="H146" s="335"/>
      <c r="I146" s="408" t="s">
        <v>768</v>
      </c>
      <c r="J146" s="335" t="s">
        <v>156</v>
      </c>
      <c r="K146" s="167" t="s">
        <v>829</v>
      </c>
      <c r="L146" s="335">
        <f t="shared" si="5"/>
        <v>0</v>
      </c>
      <c r="M146" s="335"/>
      <c r="P146" s="486" t="s">
        <v>842</v>
      </c>
    </row>
    <row r="147" spans="1:16" s="331" customFormat="1" ht="165">
      <c r="A147" s="318">
        <v>150</v>
      </c>
      <c r="B147" s="332"/>
      <c r="C147" s="333"/>
      <c r="D147" s="333"/>
      <c r="E147" s="333"/>
      <c r="F147" s="333" t="s">
        <v>164</v>
      </c>
      <c r="G147" s="415" t="s">
        <v>408</v>
      </c>
      <c r="H147" s="335"/>
      <c r="I147" s="408" t="s">
        <v>413</v>
      </c>
      <c r="J147" s="335" t="s">
        <v>156</v>
      </c>
      <c r="K147" s="167" t="s">
        <v>827</v>
      </c>
      <c r="L147" s="335">
        <f t="shared" si="5"/>
        <v>0.33</v>
      </c>
      <c r="M147" s="335"/>
      <c r="P147" s="486" t="s">
        <v>842</v>
      </c>
    </row>
    <row r="148" spans="1:16" s="331" customFormat="1" ht="120">
      <c r="A148" s="318">
        <v>152</v>
      </c>
      <c r="B148" s="332"/>
      <c r="C148" s="333"/>
      <c r="D148" s="333"/>
      <c r="E148" s="333"/>
      <c r="F148" s="333" t="s">
        <v>165</v>
      </c>
      <c r="G148" s="415" t="s">
        <v>770</v>
      </c>
      <c r="H148" s="335"/>
      <c r="I148" s="408" t="s">
        <v>414</v>
      </c>
      <c r="J148" s="335" t="s">
        <v>156</v>
      </c>
      <c r="K148" s="167" t="s">
        <v>824</v>
      </c>
      <c r="L148" s="335">
        <f t="shared" si="5"/>
        <v>1</v>
      </c>
      <c r="M148" s="335"/>
      <c r="P148" s="486" t="s">
        <v>843</v>
      </c>
    </row>
    <row r="149" spans="1:16" s="331" customFormat="1" ht="90">
      <c r="A149" s="313">
        <v>153</v>
      </c>
      <c r="B149" s="332"/>
      <c r="C149" s="333"/>
      <c r="D149" s="333"/>
      <c r="E149" s="333"/>
      <c r="F149" s="333" t="s">
        <v>167</v>
      </c>
      <c r="G149" s="415" t="s">
        <v>410</v>
      </c>
      <c r="H149" s="335"/>
      <c r="I149" s="408" t="s">
        <v>415</v>
      </c>
      <c r="J149" s="335" t="s">
        <v>154</v>
      </c>
      <c r="K149" s="167" t="s">
        <v>824</v>
      </c>
      <c r="L149" s="335">
        <f t="shared" si="5"/>
        <v>1</v>
      </c>
      <c r="M149" s="335"/>
      <c r="P149" s="299" t="s">
        <v>948</v>
      </c>
    </row>
    <row r="150" spans="1:16" s="331" customFormat="1" ht="150">
      <c r="A150" s="318">
        <v>154</v>
      </c>
      <c r="B150" s="332"/>
      <c r="C150" s="333"/>
      <c r="D150" s="333"/>
      <c r="E150" s="333"/>
      <c r="F150" s="333" t="s">
        <v>175</v>
      </c>
      <c r="G150" s="415" t="s">
        <v>411</v>
      </c>
      <c r="H150" s="335"/>
      <c r="I150" s="408" t="s">
        <v>769</v>
      </c>
      <c r="J150" s="335" t="s">
        <v>156</v>
      </c>
      <c r="K150" s="167" t="s">
        <v>824</v>
      </c>
      <c r="L150" s="335">
        <f t="shared" si="5"/>
        <v>1</v>
      </c>
      <c r="M150" s="335"/>
      <c r="P150" s="299" t="s">
        <v>842</v>
      </c>
    </row>
    <row r="151" spans="1:16">
      <c r="A151" s="313">
        <v>155</v>
      </c>
      <c r="B151" s="412"/>
      <c r="C151" s="404"/>
      <c r="D151" s="404"/>
      <c r="E151" s="404" t="s">
        <v>13</v>
      </c>
      <c r="F151" s="622" t="s">
        <v>104</v>
      </c>
      <c r="G151" s="623"/>
      <c r="H151" s="405">
        <v>0.5</v>
      </c>
      <c r="I151" s="406"/>
      <c r="J151" s="405"/>
      <c r="K151" s="405"/>
      <c r="L151" s="405">
        <f>AVERAGE(L152:L156)*H151</f>
        <v>0.5</v>
      </c>
      <c r="M151" s="405"/>
      <c r="P151" s="406"/>
    </row>
    <row r="152" spans="1:16" s="331" customFormat="1" ht="30">
      <c r="A152" s="318">
        <v>156</v>
      </c>
      <c r="B152" s="332"/>
      <c r="C152" s="333"/>
      <c r="D152" s="333"/>
      <c r="E152" s="333"/>
      <c r="F152" s="407" t="s">
        <v>152</v>
      </c>
      <c r="G152" s="415" t="s">
        <v>417</v>
      </c>
      <c r="H152" s="335"/>
      <c r="I152" s="408" t="s">
        <v>422</v>
      </c>
      <c r="J152" s="335" t="s">
        <v>169</v>
      </c>
      <c r="K152" s="300" t="s">
        <v>826</v>
      </c>
      <c r="L152" s="335">
        <f>IF(J152="Ya/Tidak",IF(K152="Ya",1,IF(K152="Tidak",0,"Blm Diisi")),IF(J152="A/B/C",IF(K152="A",1,IF(K152="B",0.5,IF(K152="C",0,"Blm Diisi"))),IF(J152="A/B/C/D",IF(K152="A",1,IF(K152="B",0.67,IF(K152="C",0.33,IF(K152="D",0,"Blm Diisi")))),IF(J152="A/B/C/D/E",IF(K152="A",1,IF(K152="B",0.75,IF(K152="C",0.5,IF(K152="D",0.25,IF(K152="E",0,"Blm Diisi"))))),IF(J152="%",IF(K152="","Blm Diisi",K152),IF(J152="Jumlah",IF(K152="","Blm Diisi",""),IF(J152="Rupiah",IF(K152="","Blm Diisi",""),IF(J152="","","-"))))))))</f>
        <v>1</v>
      </c>
      <c r="M152" s="335"/>
      <c r="P152" s="486" t="s">
        <v>863</v>
      </c>
    </row>
    <row r="153" spans="1:16" s="331" customFormat="1" ht="120">
      <c r="A153" s="313">
        <v>157</v>
      </c>
      <c r="B153" s="332"/>
      <c r="C153" s="333"/>
      <c r="D153" s="333"/>
      <c r="E153" s="333"/>
      <c r="F153" s="407" t="s">
        <v>155</v>
      </c>
      <c r="G153" s="415" t="s">
        <v>418</v>
      </c>
      <c r="H153" s="335"/>
      <c r="I153" s="408" t="s">
        <v>771</v>
      </c>
      <c r="J153" s="335" t="s">
        <v>156</v>
      </c>
      <c r="K153" s="167" t="s">
        <v>824</v>
      </c>
      <c r="L153" s="335">
        <f>IF(J153="Ya/Tidak",IF(K153="Ya",1,IF(K153="Tidak",0,"Blm Diisi")),IF(J153="A/B/C",IF(K153="A",1,IF(K153="B",0.5,IF(K153="C",0,"Blm Diisi"))),IF(J153="A/B/C/D",IF(K153="A",1,IF(K153="B",0.67,IF(K153="C",0.33,IF(K153="D",0,"Blm Diisi")))),IF(J153="A/B/C/D/E",IF(K153="A",1,IF(K153="B",0.75,IF(K153="C",0.5,IF(K153="D",0.25,IF(K153="E",0,"Blm Diisi"))))),IF(J153="%",IF(K153="","Blm Diisi",K153),IF(J153="Jumlah",IF(K153="","Blm Diisi",""),IF(J153="Rupiah",IF(K153="","Blm Diisi",""),IF(J153="","","-"))))))))</f>
        <v>1</v>
      </c>
      <c r="M153" s="335"/>
      <c r="P153" s="299" t="s">
        <v>863</v>
      </c>
    </row>
    <row r="154" spans="1:16" s="331" customFormat="1" ht="120">
      <c r="A154" s="318">
        <v>158</v>
      </c>
      <c r="B154" s="332"/>
      <c r="C154" s="333"/>
      <c r="D154" s="333"/>
      <c r="E154" s="333"/>
      <c r="F154" s="407" t="s">
        <v>157</v>
      </c>
      <c r="G154" s="415" t="s">
        <v>419</v>
      </c>
      <c r="H154" s="335"/>
      <c r="I154" s="408" t="s">
        <v>772</v>
      </c>
      <c r="J154" s="335" t="s">
        <v>156</v>
      </c>
      <c r="K154" s="167" t="s">
        <v>824</v>
      </c>
      <c r="L154" s="335">
        <f>IF(J154="Ya/Tidak",IF(K154="Ya",1,IF(K154="Tidak",0,"Blm Diisi")),IF(J154="A/B/C",IF(K154="A",1,IF(K154="B",0.5,IF(K154="C",0,"Blm Diisi"))),IF(J154="A/B/C/D",IF(K154="A",1,IF(K154="B",0.67,IF(K154="C",0.33,IF(K154="D",0,"Blm Diisi")))),IF(J154="A/B/C/D/E",IF(K154="A",1,IF(K154="B",0.75,IF(K154="C",0.5,IF(K154="D",0.25,IF(K154="E",0,"Blm Diisi"))))),IF(J154="%",IF(K154="","Blm Diisi",K154),IF(J154="Jumlah",IF(K154="","Blm Diisi",""),IF(J154="Rupiah",IF(K154="","Blm Diisi",""),IF(J154="","","-"))))))))</f>
        <v>1</v>
      </c>
      <c r="M154" s="335"/>
      <c r="P154" s="299" t="s">
        <v>949</v>
      </c>
    </row>
    <row r="155" spans="1:16" s="331" customFormat="1" ht="90">
      <c r="A155" s="313">
        <v>159</v>
      </c>
      <c r="B155" s="332"/>
      <c r="C155" s="333"/>
      <c r="D155" s="333"/>
      <c r="E155" s="333"/>
      <c r="F155" s="407" t="s">
        <v>164</v>
      </c>
      <c r="G155" s="415" t="s">
        <v>420</v>
      </c>
      <c r="H155" s="335"/>
      <c r="I155" s="408" t="s">
        <v>423</v>
      </c>
      <c r="J155" s="335" t="s">
        <v>154</v>
      </c>
      <c r="K155" s="167" t="s">
        <v>824</v>
      </c>
      <c r="L155" s="335">
        <f>IF(J155="Ya/Tidak",IF(K155="Ya",1,IF(K155="Tidak",0,"Blm Diisi")),IF(J155="A/B/C",IF(K155="A",1,IF(K155="B",0.5,IF(K155="C",0,"Blm Diisi"))),IF(J155="A/B/C/D",IF(K155="A",1,IF(K155="B",0.67,IF(K155="C",0.33,IF(K155="D",0,"Blm Diisi")))),IF(J155="A/B/C/D/E",IF(K155="A",1,IF(K155="B",0.75,IF(K155="C",0.5,IF(K155="D",0.25,IF(K155="E",0,"Blm Diisi"))))),IF(J155="%",IF(K155="","Blm Diisi",K155),IF(J155="Jumlah",IF(K155="","Blm Diisi",""),IF(J155="Rupiah",IF(K155="","Blm Diisi",""),IF(J155="","","-"))))))))</f>
        <v>1</v>
      </c>
      <c r="M155" s="335"/>
      <c r="P155" s="299" t="s">
        <v>949</v>
      </c>
    </row>
    <row r="156" spans="1:16" s="331" customFormat="1" ht="45">
      <c r="A156" s="318">
        <v>160</v>
      </c>
      <c r="B156" s="332"/>
      <c r="C156" s="333"/>
      <c r="D156" s="333"/>
      <c r="E156" s="333"/>
      <c r="F156" s="407" t="s">
        <v>165</v>
      </c>
      <c r="G156" s="415" t="s">
        <v>421</v>
      </c>
      <c r="H156" s="335"/>
      <c r="I156" s="408" t="s">
        <v>424</v>
      </c>
      <c r="J156" s="335" t="s">
        <v>169</v>
      </c>
      <c r="K156" s="300" t="s">
        <v>826</v>
      </c>
      <c r="L156" s="335">
        <f>IF(J156="Ya/Tidak",IF(K156="Ya",1,IF(K156="Tidak",0,"Blm Diisi")),IF(J156="A/B/C",IF(K156="A",1,IF(K156="B",0.5,IF(K156="C",0,"Blm Diisi"))),IF(J156="A/B/C/D",IF(K156="A",1,IF(K156="B",0.67,IF(K156="C",0.33,IF(K156="D",0,"Blm Diisi")))),IF(J156="A/B/C/D/E",IF(K156="A",1,IF(K156="B",0.75,IF(K156="C",0.5,IF(K156="D",0.25,IF(K156="E",0,"Blm Diisi"))))),IF(J156="%",IF(K156="","Blm Diisi",K156),IF(J156="Jumlah",IF(K156="","Blm Diisi",""),IF(J156="Rupiah",IF(K156="","Blm Diisi",""),IF(J156="","","-"))))))))</f>
        <v>1</v>
      </c>
      <c r="M156" s="335"/>
      <c r="P156" s="299" t="s">
        <v>949</v>
      </c>
    </row>
    <row r="157" spans="1:16">
      <c r="A157" s="313">
        <v>161</v>
      </c>
      <c r="B157" s="412"/>
      <c r="C157" s="404"/>
      <c r="D157" s="404"/>
      <c r="E157" s="404" t="s">
        <v>15</v>
      </c>
      <c r="F157" s="632" t="s">
        <v>776</v>
      </c>
      <c r="G157" s="623"/>
      <c r="H157" s="405">
        <v>0.3</v>
      </c>
      <c r="I157" s="406"/>
      <c r="J157" s="405"/>
      <c r="K157" s="405"/>
      <c r="L157" s="405">
        <f>AVERAGE(L158:L162)*H157</f>
        <v>0</v>
      </c>
      <c r="M157" s="405"/>
      <c r="P157" s="406"/>
    </row>
    <row r="158" spans="1:16" s="331" customFormat="1" ht="30">
      <c r="A158" s="318">
        <v>162</v>
      </c>
      <c r="B158" s="332"/>
      <c r="C158" s="333"/>
      <c r="D158" s="333"/>
      <c r="E158" s="333"/>
      <c r="F158" s="333" t="s">
        <v>152</v>
      </c>
      <c r="G158" s="415" t="s">
        <v>777</v>
      </c>
      <c r="H158" s="335"/>
      <c r="I158" s="408" t="s">
        <v>778</v>
      </c>
      <c r="J158" s="335" t="s">
        <v>169</v>
      </c>
      <c r="K158" s="300" t="s">
        <v>828</v>
      </c>
      <c r="L158" s="335">
        <f>IF(J158="Ya/Tidak",IF(K158="Ya",1,IF(K158="Tidak",0,"Blm Diisi")),IF(J158="A/B/C",IF(K158="A",1,IF(K158="B",0.5,IF(K158="C",0,"Blm Diisi"))),IF(J158="A/B/C/D",IF(K158="A",1,IF(K158="B",0.67,IF(K158="C",0.33,IF(K158="D",0,"Blm Diisi")))),IF(J158="A/B/C/D/E",IF(K158="A",1,IF(K158="B",0.75,IF(K158="C",0.5,IF(K158="D",0.25,IF(K158="E",0,"Blm Diisi"))))),IF(J158="%",IF(K158="","Blm Diisi",K158),IF(J158="Jumlah",IF(K158="","Blm Diisi",""),IF(J158="Rupiah",IF(K158="","Blm Diisi",""),IF(J158="","","-"))))))))</f>
        <v>0</v>
      </c>
      <c r="M158" s="335"/>
      <c r="P158" s="299"/>
    </row>
    <row r="159" spans="1:16" s="331" customFormat="1" ht="105">
      <c r="A159" s="313">
        <v>163</v>
      </c>
      <c r="B159" s="332"/>
      <c r="C159" s="333"/>
      <c r="D159" s="333"/>
      <c r="E159" s="333"/>
      <c r="F159" s="333" t="s">
        <v>155</v>
      </c>
      <c r="G159" s="415" t="s">
        <v>774</v>
      </c>
      <c r="H159" s="335"/>
      <c r="I159" s="408" t="s">
        <v>779</v>
      </c>
      <c r="J159" s="335" t="s">
        <v>156</v>
      </c>
      <c r="K159" s="167" t="s">
        <v>829</v>
      </c>
      <c r="L159" s="335">
        <f>IF(J159="Ya/Tidak",IF(K159="Ya",1,IF(K159="Tidak",0,"Blm Diisi")),IF(J159="A/B/C",IF(K159="A",1,IF(K159="B",0.5,IF(K159="C",0,"Blm Diisi"))),IF(J159="A/B/C/D",IF(K159="A",1,IF(K159="B",0.67,IF(K159="C",0.33,IF(K159="D",0,"Blm Diisi")))),IF(J159="A/B/C/D/E",IF(K159="A",1,IF(K159="B",0.75,IF(K159="C",0.5,IF(K159="D",0.25,IF(K159="E",0,"Blm Diisi"))))),IF(J159="%",IF(K159="","Blm Diisi",K159),IF(J159="Jumlah",IF(K159="","Blm Diisi",""),IF(J159="Rupiah",IF(K159="","Blm Diisi",""),IF(J159="","","-"))))))))</f>
        <v>0</v>
      </c>
      <c r="M159" s="335"/>
      <c r="P159" s="299"/>
    </row>
    <row r="160" spans="1:16" s="331" customFormat="1" ht="30">
      <c r="A160" s="318">
        <v>164</v>
      </c>
      <c r="B160" s="332"/>
      <c r="C160" s="333"/>
      <c r="D160" s="333"/>
      <c r="E160" s="333"/>
      <c r="F160" s="333" t="s">
        <v>157</v>
      </c>
      <c r="G160" s="415" t="s">
        <v>780</v>
      </c>
      <c r="H160" s="335"/>
      <c r="I160" s="408" t="s">
        <v>781</v>
      </c>
      <c r="J160" s="335" t="s">
        <v>169</v>
      </c>
      <c r="K160" s="300" t="s">
        <v>828</v>
      </c>
      <c r="L160" s="335">
        <f>IF(J160="Ya/Tidak",IF(K160="Ya",1,IF(K160="Tidak",0,"Blm Diisi")),IF(J160="A/B/C",IF(K160="A",1,IF(K160="B",0.5,IF(K160="C",0,"Blm Diisi"))),IF(J160="A/B/C/D",IF(K160="A",1,IF(K160="B",0.67,IF(K160="C",0.33,IF(K160="D",0,"Blm Diisi")))),IF(J160="A/B/C/D/E",IF(K160="A",1,IF(K160="B",0.75,IF(K160="C",0.5,IF(K160="D",0.25,IF(K160="E",0,"Blm Diisi"))))),IF(J160="%",IF(K160="","Blm Diisi",K160),IF(J160="Jumlah",IF(K160="","Blm Diisi",""),IF(J160="Rupiah",IF(K160="","Blm Diisi",""),IF(J160="","","-"))))))))</f>
        <v>0</v>
      </c>
      <c r="M160" s="335"/>
      <c r="P160" s="299"/>
    </row>
    <row r="161" spans="1:16" s="331" customFormat="1" ht="75">
      <c r="A161" s="313">
        <v>165</v>
      </c>
      <c r="B161" s="332"/>
      <c r="C161" s="333"/>
      <c r="D161" s="333"/>
      <c r="E161" s="333"/>
      <c r="F161" s="333" t="s">
        <v>164</v>
      </c>
      <c r="G161" s="415" t="s">
        <v>782</v>
      </c>
      <c r="H161" s="335"/>
      <c r="I161" s="408" t="s">
        <v>783</v>
      </c>
      <c r="J161" s="335" t="s">
        <v>154</v>
      </c>
      <c r="K161" s="167" t="s">
        <v>827</v>
      </c>
      <c r="L161" s="335">
        <f>IF(J161="Ya/Tidak",IF(K161="Ya",1,IF(K161="Tidak",0,"Blm Diisi")),IF(J161="A/B/C",IF(K161="A",1,IF(K161="B",0.5,IF(K161="C",0,"Blm Diisi"))),IF(J161="A/B/C/D",IF(K161="A",1,IF(K161="B",0.67,IF(K161="C",0.33,IF(K161="D",0,"Blm Diisi")))),IF(J161="A/B/C/D/E",IF(K161="A",1,IF(K161="B",0.75,IF(K161="C",0.5,IF(K161="D",0.25,IF(K161="E",0,"Blm Diisi"))))),IF(J161="%",IF(K161="","Blm Diisi",K161),IF(J161="Jumlah",IF(K161="","Blm Diisi",""),IF(J161="Rupiah",IF(K161="","Blm Diisi",""),IF(J161="","","-"))))))))</f>
        <v>0</v>
      </c>
      <c r="M161" s="335"/>
      <c r="P161" s="299"/>
    </row>
    <row r="162" spans="1:16" s="331" customFormat="1" ht="120">
      <c r="A162" s="318">
        <v>166</v>
      </c>
      <c r="B162" s="332"/>
      <c r="C162" s="333"/>
      <c r="D162" s="333"/>
      <c r="E162" s="333"/>
      <c r="F162" s="333" t="s">
        <v>165</v>
      </c>
      <c r="G162" s="415" t="s">
        <v>784</v>
      </c>
      <c r="H162" s="335"/>
      <c r="I162" s="408" t="s">
        <v>785</v>
      </c>
      <c r="J162" s="335" t="s">
        <v>156</v>
      </c>
      <c r="K162" s="167" t="s">
        <v>829</v>
      </c>
      <c r="L162" s="335">
        <f>IF(J162="Ya/Tidak",IF(K162="Ya",1,IF(K162="Tidak",0,"Blm Diisi")),IF(J162="A/B/C",IF(K162="A",1,IF(K162="B",0.5,IF(K162="C",0,"Blm Diisi"))),IF(J162="A/B/C/D",IF(K162="A",1,IF(K162="B",0.67,IF(K162="C",0.33,IF(K162="D",0,"Blm Diisi")))),IF(J162="A/B/C/D/E",IF(K162="A",1,IF(K162="B",0.75,IF(K162="C",0.5,IF(K162="D",0.25,IF(K162="E",0,"Blm Diisi"))))),IF(J162="%",IF(K162="","Blm Diisi",K162),IF(J162="Jumlah",IF(K162="","Blm Diisi",""),IF(J162="Rupiah",IF(K162="","Blm Diisi",""),IF(J162="","","-"))))))))</f>
        <v>0</v>
      </c>
      <c r="M162" s="335"/>
      <c r="P162" s="299"/>
    </row>
    <row r="163" spans="1:16">
      <c r="A163" s="313">
        <v>167</v>
      </c>
      <c r="B163" s="412"/>
      <c r="C163" s="404"/>
      <c r="D163" s="404"/>
      <c r="E163" s="404" t="s">
        <v>32</v>
      </c>
      <c r="F163" s="622" t="s">
        <v>106</v>
      </c>
      <c r="G163" s="623"/>
      <c r="H163" s="405">
        <v>0.3</v>
      </c>
      <c r="I163" s="406"/>
      <c r="J163" s="405"/>
      <c r="K163" s="405"/>
      <c r="L163" s="405">
        <f>AVERAGE(L164:L168)*H163</f>
        <v>0</v>
      </c>
      <c r="M163" s="405"/>
      <c r="P163" s="406"/>
    </row>
    <row r="164" spans="1:16" s="331" customFormat="1" ht="30">
      <c r="A164" s="318">
        <v>168</v>
      </c>
      <c r="B164" s="332"/>
      <c r="C164" s="333"/>
      <c r="D164" s="333"/>
      <c r="E164" s="333"/>
      <c r="F164" s="333" t="s">
        <v>152</v>
      </c>
      <c r="G164" s="415" t="s">
        <v>425</v>
      </c>
      <c r="H164" s="335"/>
      <c r="I164" s="408" t="s">
        <v>430</v>
      </c>
      <c r="J164" s="335" t="s">
        <v>169</v>
      </c>
      <c r="K164" s="300" t="s">
        <v>828</v>
      </c>
      <c r="L164" s="335">
        <f>IF(J164="Ya/Tidak",IF(K164="Ya",1,IF(K164="Tidak",0,"Blm Diisi")),IF(J164="A/B/C",IF(K164="A",1,IF(K164="B",0.5,IF(K164="C",0,"Blm Diisi"))),IF(J164="A/B/C/D",IF(K164="A",1,IF(K164="B",0.67,IF(K164="C",0.33,IF(K164="D",0,"Blm Diisi")))),IF(J164="A/B/C/D/E",IF(K164="A",1,IF(K164="B",0.75,IF(K164="C",0.5,IF(K164="D",0.25,IF(K164="E",0,"Blm Diisi"))))),IF(J164="%",IF(K164="","Blm Diisi",K164),IF(J164="Jumlah",IF(K164="","Blm Diisi",""),IF(J164="Rupiah",IF(K164="","Blm Diisi",""),IF(J164="","","-"))))))))</f>
        <v>0</v>
      </c>
      <c r="M164" s="335"/>
      <c r="P164" s="299"/>
    </row>
    <row r="165" spans="1:16" s="331" customFormat="1" ht="105">
      <c r="A165" s="313">
        <v>169</v>
      </c>
      <c r="B165" s="332"/>
      <c r="C165" s="333"/>
      <c r="D165" s="333"/>
      <c r="E165" s="333"/>
      <c r="F165" s="333" t="s">
        <v>155</v>
      </c>
      <c r="G165" s="415" t="s">
        <v>426</v>
      </c>
      <c r="H165" s="335"/>
      <c r="I165" s="408" t="s">
        <v>786</v>
      </c>
      <c r="J165" s="335" t="s">
        <v>156</v>
      </c>
      <c r="K165" s="167" t="s">
        <v>829</v>
      </c>
      <c r="L165" s="335">
        <f>IF(J165="Ya/Tidak",IF(K165="Ya",1,IF(K165="Tidak",0,"Blm Diisi")),IF(J165="A/B/C",IF(K165="A",1,IF(K165="B",0.5,IF(K165="C",0,"Blm Diisi"))),IF(J165="A/B/C/D",IF(K165="A",1,IF(K165="B",0.67,IF(K165="C",0.33,IF(K165="D",0,"Blm Diisi")))),IF(J165="A/B/C/D/E",IF(K165="A",1,IF(K165="B",0.75,IF(K165="C",0.5,IF(K165="D",0.25,IF(K165="E",0,"Blm Diisi"))))),IF(J165="%",IF(K165="","Blm Diisi",K165),IF(J165="Jumlah",IF(K165="","Blm Diisi",""),IF(J165="Rupiah",IF(K165="","Blm Diisi",""),IF(J165="","","-"))))))))</f>
        <v>0</v>
      </c>
      <c r="M165" s="335"/>
      <c r="P165" s="299"/>
    </row>
    <row r="166" spans="1:16" s="331" customFormat="1" ht="30">
      <c r="A166" s="318">
        <v>170</v>
      </c>
      <c r="B166" s="332"/>
      <c r="C166" s="333"/>
      <c r="D166" s="333"/>
      <c r="E166" s="333"/>
      <c r="F166" s="333" t="s">
        <v>157</v>
      </c>
      <c r="G166" s="415" t="s">
        <v>427</v>
      </c>
      <c r="H166" s="335"/>
      <c r="I166" s="408" t="s">
        <v>431</v>
      </c>
      <c r="J166" s="335" t="s">
        <v>169</v>
      </c>
      <c r="K166" s="300" t="s">
        <v>828</v>
      </c>
      <c r="L166" s="335">
        <f>IF(J166="Ya/Tidak",IF(K166="Ya",1,IF(K166="Tidak",0,"Blm Diisi")),IF(J166="A/B/C",IF(K166="A",1,IF(K166="B",0.5,IF(K166="C",0,"Blm Diisi"))),IF(J166="A/B/C/D",IF(K166="A",1,IF(K166="B",0.67,IF(K166="C",0.33,IF(K166="D",0,"Blm Diisi")))),IF(J166="A/B/C/D/E",IF(K166="A",1,IF(K166="B",0.75,IF(K166="C",0.5,IF(K166="D",0.25,IF(K166="E",0,"Blm Diisi"))))),IF(J166="%",IF(K166="","Blm Diisi",K166),IF(J166="Jumlah",IF(K166="","Blm Diisi",""),IF(J166="Rupiah",IF(K166="","Blm Diisi",""),IF(J166="","","-"))))))))</f>
        <v>0</v>
      </c>
      <c r="M166" s="335"/>
      <c r="P166" s="299"/>
    </row>
    <row r="167" spans="1:16" s="331" customFormat="1" ht="90">
      <c r="A167" s="313">
        <v>171</v>
      </c>
      <c r="B167" s="332"/>
      <c r="C167" s="333"/>
      <c r="D167" s="333"/>
      <c r="E167" s="333"/>
      <c r="F167" s="333" t="s">
        <v>164</v>
      </c>
      <c r="G167" s="415" t="s">
        <v>428</v>
      </c>
      <c r="H167" s="335"/>
      <c r="I167" s="408" t="s">
        <v>432</v>
      </c>
      <c r="J167" s="335" t="s">
        <v>154</v>
      </c>
      <c r="K167" s="167" t="s">
        <v>827</v>
      </c>
      <c r="L167" s="335">
        <f>IF(J167="Ya/Tidak",IF(K167="Ya",1,IF(K167="Tidak",0,"Blm Diisi")),IF(J167="A/B/C",IF(K167="A",1,IF(K167="B",0.5,IF(K167="C",0,"Blm Diisi"))),IF(J167="A/B/C/D",IF(K167="A",1,IF(K167="B",0.67,IF(K167="C",0.33,IF(K167="D",0,"Blm Diisi")))),IF(J167="A/B/C/D/E",IF(K167="A",1,IF(K167="B",0.75,IF(K167="C",0.5,IF(K167="D",0.25,IF(K167="E",0,"Blm Diisi"))))),IF(J167="%",IF(K167="","Blm Diisi",K167),IF(J167="Jumlah",IF(K167="","Blm Diisi",""),IF(J167="Rupiah",IF(K167="","Blm Diisi",""),IF(J167="","","-"))))))))</f>
        <v>0</v>
      </c>
      <c r="M167" s="335"/>
      <c r="P167" s="299"/>
    </row>
    <row r="168" spans="1:16" s="331" customFormat="1" ht="120">
      <c r="A168" s="318">
        <v>172</v>
      </c>
      <c r="B168" s="332"/>
      <c r="C168" s="333"/>
      <c r="D168" s="333"/>
      <c r="E168" s="333"/>
      <c r="F168" s="333" t="s">
        <v>165</v>
      </c>
      <c r="G168" s="415" t="s">
        <v>429</v>
      </c>
      <c r="H168" s="335"/>
      <c r="I168" s="408" t="s">
        <v>787</v>
      </c>
      <c r="J168" s="335" t="s">
        <v>156</v>
      </c>
      <c r="K168" s="167" t="s">
        <v>829</v>
      </c>
      <c r="L168" s="335">
        <f>IF(J168="Ya/Tidak",IF(K168="Ya",1,IF(K168="Tidak",0,"Blm Diisi")),IF(J168="A/B/C",IF(K168="A",1,IF(K168="B",0.5,IF(K168="C",0,"Blm Diisi"))),IF(J168="A/B/C/D",IF(K168="A",1,IF(K168="B",0.67,IF(K168="C",0.33,IF(K168="D",0,"Blm Diisi")))),IF(J168="A/B/C/D/E",IF(K168="A",1,IF(K168="B",0.75,IF(K168="C",0.5,IF(K168="D",0.25,IF(K168="E",0,"Blm Diisi"))))),IF(J168="%",IF(K168="","Blm Diisi",K168),IF(J168="Jumlah",IF(K168="","Blm Diisi",""),IF(J168="Rupiah",IF(K168="","Blm Diisi",""),IF(J168="","","-"))))))))</f>
        <v>0</v>
      </c>
      <c r="M168" s="335"/>
      <c r="P168" s="299"/>
    </row>
    <row r="169" spans="1:16">
      <c r="A169" s="313">
        <v>173</v>
      </c>
      <c r="B169" s="412"/>
      <c r="C169" s="404"/>
      <c r="D169" s="404"/>
      <c r="E169" s="404" t="s">
        <v>34</v>
      </c>
      <c r="F169" s="622" t="s">
        <v>107</v>
      </c>
      <c r="G169" s="623"/>
      <c r="H169" s="405">
        <v>0.5</v>
      </c>
      <c r="I169" s="406"/>
      <c r="J169" s="405"/>
      <c r="K169" s="405"/>
      <c r="L169" s="405">
        <f>AVERAGE(L170:L174)*H169</f>
        <v>0</v>
      </c>
      <c r="M169" s="405"/>
      <c r="P169" s="406"/>
    </row>
    <row r="170" spans="1:16" s="331" customFormat="1" ht="30">
      <c r="A170" s="318">
        <v>174</v>
      </c>
      <c r="B170" s="332"/>
      <c r="C170" s="333"/>
      <c r="D170" s="333"/>
      <c r="E170" s="333"/>
      <c r="F170" s="333" t="s">
        <v>152</v>
      </c>
      <c r="G170" s="415" t="s">
        <v>433</v>
      </c>
      <c r="H170" s="335"/>
      <c r="I170" s="408" t="s">
        <v>438</v>
      </c>
      <c r="J170" s="335" t="s">
        <v>169</v>
      </c>
      <c r="K170" s="300" t="s">
        <v>828</v>
      </c>
      <c r="L170" s="335">
        <f>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0</v>
      </c>
      <c r="M170" s="335"/>
      <c r="P170" s="299"/>
    </row>
    <row r="171" spans="1:16" s="331" customFormat="1" ht="30">
      <c r="A171" s="313">
        <v>175</v>
      </c>
      <c r="B171" s="332"/>
      <c r="C171" s="333"/>
      <c r="D171" s="333"/>
      <c r="E171" s="333"/>
      <c r="F171" s="333" t="s">
        <v>155</v>
      </c>
      <c r="G171" s="415" t="s">
        <v>434</v>
      </c>
      <c r="H171" s="335"/>
      <c r="I171" s="408" t="s">
        <v>439</v>
      </c>
      <c r="J171" s="335" t="s">
        <v>169</v>
      </c>
      <c r="K171" s="300" t="s">
        <v>828</v>
      </c>
      <c r="L171" s="335">
        <f>IF(J171="Ya/Tidak",IF(K171="Ya",1,IF(K171="Tidak",0,"Blm Diisi")),IF(J171="A/B/C",IF(K171="A",1,IF(K171="B",0.5,IF(K171="C",0,"Blm Diisi"))),IF(J171="A/B/C/D",IF(K171="A",1,IF(K171="B",0.67,IF(K171="C",0.33,IF(K171="D",0,"Blm Diisi")))),IF(J171="A/B/C/D/E",IF(K171="A",1,IF(K171="B",0.75,IF(K171="C",0.5,IF(K171="D",0.25,IF(K171="E",0,"Blm Diisi"))))),IF(J171="%",IF(K171="","Blm Diisi",K171),IF(J171="Jumlah",IF(K171="","Blm Diisi",""),IF(J171="Rupiah",IF(K171="","Blm Diisi",""),IF(J171="","","-"))))))))</f>
        <v>0</v>
      </c>
      <c r="M171" s="335"/>
      <c r="P171" s="299"/>
    </row>
    <row r="172" spans="1:16" s="331" customFormat="1" ht="82.5" customHeight="1">
      <c r="A172" s="318">
        <v>176</v>
      </c>
      <c r="B172" s="332"/>
      <c r="C172" s="333"/>
      <c r="D172" s="333"/>
      <c r="E172" s="333"/>
      <c r="F172" s="333" t="s">
        <v>157</v>
      </c>
      <c r="G172" s="415" t="s">
        <v>435</v>
      </c>
      <c r="H172" s="335"/>
      <c r="I172" s="408" t="s">
        <v>790</v>
      </c>
      <c r="J172" s="335" t="s">
        <v>154</v>
      </c>
      <c r="K172" s="167" t="s">
        <v>827</v>
      </c>
      <c r="L172" s="335">
        <f>IF(J172="Ya/Tidak",IF(K172="Ya",1,IF(K172="Tidak",0,"Blm Diisi")),IF(J172="A/B/C",IF(K172="A",1,IF(K172="B",0.5,IF(K172="C",0,"Blm Diisi"))),IF(J172="A/B/C/D",IF(K172="A",1,IF(K172="B",0.67,IF(K172="C",0.33,IF(K172="D",0,"Blm Diisi")))),IF(J172="A/B/C/D/E",IF(K172="A",1,IF(K172="B",0.75,IF(K172="C",0.5,IF(K172="D",0.25,IF(K172="E",0,"Blm Diisi"))))),IF(J172="%",IF(K172="","Blm Diisi",K172),IF(J172="Jumlah",IF(K172="","Blm Diisi",""),IF(J172="Rupiah",IF(K172="","Blm Diisi",""),IF(J172="","","-"))))))))</f>
        <v>0</v>
      </c>
      <c r="M172" s="335"/>
      <c r="P172" s="299"/>
    </row>
    <row r="173" spans="1:16" s="331" customFormat="1" ht="75">
      <c r="A173" s="313">
        <v>177</v>
      </c>
      <c r="B173" s="332"/>
      <c r="C173" s="333"/>
      <c r="D173" s="333"/>
      <c r="E173" s="333"/>
      <c r="F173" s="333" t="s">
        <v>164</v>
      </c>
      <c r="G173" s="415" t="s">
        <v>436</v>
      </c>
      <c r="H173" s="335"/>
      <c r="I173" s="408" t="s">
        <v>791</v>
      </c>
      <c r="J173" s="335" t="s">
        <v>154</v>
      </c>
      <c r="K173" s="167" t="s">
        <v>827</v>
      </c>
      <c r="L173" s="335">
        <f>IF(J173="Ya/Tidak",IF(K173="Ya",1,IF(K173="Tidak",0,"Blm Diisi")),IF(J173="A/B/C",IF(K173="A",1,IF(K173="B",0.5,IF(K173="C",0,"Blm Diisi"))),IF(J173="A/B/C/D",IF(K173="A",1,IF(K173="B",0.67,IF(K173="C",0.33,IF(K173="D",0,"Blm Diisi")))),IF(J173="A/B/C/D/E",IF(K173="A",1,IF(K173="B",0.75,IF(K173="C",0.5,IF(K173="D",0.25,IF(K173="E",0,"Blm Diisi"))))),IF(J173="%",IF(K173="","Blm Diisi",K173),IF(J173="Jumlah",IF(K173="","Blm Diisi",""),IF(J173="Rupiah",IF(K173="","Blm Diisi",""),IF(J173="","","-"))))))))</f>
        <v>0</v>
      </c>
      <c r="M173" s="335"/>
      <c r="P173" s="299"/>
    </row>
    <row r="174" spans="1:16" s="331" customFormat="1" ht="45">
      <c r="A174" s="318">
        <v>178</v>
      </c>
      <c r="B174" s="332"/>
      <c r="C174" s="333"/>
      <c r="D174" s="333"/>
      <c r="E174" s="333"/>
      <c r="F174" s="333" t="s">
        <v>165</v>
      </c>
      <c r="G174" s="415" t="s">
        <v>437</v>
      </c>
      <c r="H174" s="335"/>
      <c r="I174" s="408" t="s">
        <v>441</v>
      </c>
      <c r="J174" s="335" t="s">
        <v>154</v>
      </c>
      <c r="K174" s="167" t="s">
        <v>827</v>
      </c>
      <c r="L174" s="335">
        <f>IF(J174="Ya/Tidak",IF(K174="Ya",1,IF(K174="Tidak",0,"Blm Diisi")),IF(J174="A/B/C",IF(K174="A",1,IF(K174="B",0.5,IF(K174="C",0,"Blm Diisi"))),IF(J174="A/B/C/D",IF(K174="A",1,IF(K174="B",0.67,IF(K174="C",0.33,IF(K174="D",0,"Blm Diisi")))),IF(J174="A/B/C/D/E",IF(K174="A",1,IF(K174="B",0.75,IF(K174="C",0.5,IF(K174="D",0.25,IF(K174="E",0,"Blm Diisi"))))),IF(J174="%",IF(K174="","Blm Diisi",K174),IF(J174="Jumlah",IF(K174="","Blm Diisi",""),IF(J174="Rupiah",IF(K174="","Blm Diisi",""),IF(J174="","","-"))))))))</f>
        <v>0</v>
      </c>
      <c r="M174" s="335"/>
      <c r="P174" s="299"/>
    </row>
    <row r="175" spans="1:16" ht="30">
      <c r="A175" s="313">
        <v>179</v>
      </c>
      <c r="B175" s="412"/>
      <c r="C175" s="404"/>
      <c r="D175" s="404"/>
      <c r="E175" s="404" t="s">
        <v>36</v>
      </c>
      <c r="F175" s="622" t="s">
        <v>72</v>
      </c>
      <c r="G175" s="623"/>
      <c r="H175" s="405">
        <v>0.3</v>
      </c>
      <c r="I175" s="406"/>
      <c r="J175" s="405"/>
      <c r="K175" s="405"/>
      <c r="L175" s="405">
        <f>AVERAGE(L176:L179)*H175</f>
        <v>0.15</v>
      </c>
      <c r="M175" s="405"/>
      <c r="P175" s="406"/>
    </row>
    <row r="176" spans="1:16" s="331" customFormat="1" ht="120">
      <c r="A176" s="318">
        <v>180</v>
      </c>
      <c r="B176" s="332"/>
      <c r="C176" s="333"/>
      <c r="D176" s="333"/>
      <c r="E176" s="407"/>
      <c r="F176" s="333" t="s">
        <v>152</v>
      </c>
      <c r="G176" s="415" t="s">
        <v>442</v>
      </c>
      <c r="H176" s="335"/>
      <c r="I176" s="408" t="s">
        <v>792</v>
      </c>
      <c r="J176" s="335" t="s">
        <v>156</v>
      </c>
      <c r="K176" s="167" t="s">
        <v>825</v>
      </c>
      <c r="L176" s="335">
        <f>IF(J176="Ya/Tidak",IF(K176="Ya",1,IF(K176="Tidak",0,"Blm Diisi")),IF(J176="A/B/C",IF(K176="A",1,IF(K176="B",0.5,IF(K176="C",0,"Blm Diisi"))),IF(J176="A/B/C/D",IF(K176="A",1,IF(K176="B",0.67,IF(K176="C",0.33,IF(K176="D",0,"Blm Diisi")))),IF(J176="A/B/C/D/E",IF(K176="A",1,IF(K176="B",0.75,IF(K176="C",0.5,IF(K176="D",0.25,IF(K176="E",0,"Blm Diisi"))))),IF(J176="%",IF(K176="","Blm Diisi",K176),IF(J176="Jumlah",IF(K176="","Blm Diisi",""),IF(J176="Rupiah",IF(K176="","Blm Diisi",""),IF(J176="","","-"))))))))</f>
        <v>0.67</v>
      </c>
      <c r="M176" s="335"/>
      <c r="P176" s="299"/>
    </row>
    <row r="177" spans="1:16" s="331" customFormat="1" ht="120">
      <c r="A177" s="313">
        <v>181</v>
      </c>
      <c r="B177" s="332"/>
      <c r="C177" s="333"/>
      <c r="D177" s="333"/>
      <c r="E177" s="407"/>
      <c r="F177" s="333" t="s">
        <v>155</v>
      </c>
      <c r="G177" s="415" t="s">
        <v>443</v>
      </c>
      <c r="H177" s="335"/>
      <c r="I177" s="408" t="s">
        <v>447</v>
      </c>
      <c r="J177" s="335" t="s">
        <v>156</v>
      </c>
      <c r="K177" s="167" t="s">
        <v>827</v>
      </c>
      <c r="L177" s="335">
        <f>IF(J177="Ya/Tidak",IF(K177="Ya",1,IF(K177="Tidak",0,"Blm Diisi")),IF(J177="A/B/C",IF(K177="A",1,IF(K177="B",0.5,IF(K177="C",0,"Blm Diisi"))),IF(J177="A/B/C/D",IF(K177="A",1,IF(K177="B",0.67,IF(K177="C",0.33,IF(K177="D",0,"Blm Diisi")))),IF(J177="A/B/C/D/E",IF(K177="A",1,IF(K177="B",0.75,IF(K177="C",0.5,IF(K177="D",0.25,IF(K177="E",0,"Blm Diisi"))))),IF(J177="%",IF(K177="","Blm Diisi",K177),IF(J177="Jumlah",IF(K177="","Blm Diisi",""),IF(J177="Rupiah",IF(K177="","Blm Diisi",""),IF(J177="","","-"))))))))</f>
        <v>0.33</v>
      </c>
      <c r="M177" s="335"/>
      <c r="P177" s="299"/>
    </row>
    <row r="178" spans="1:16" s="331" customFormat="1" ht="60">
      <c r="A178" s="318">
        <v>182</v>
      </c>
      <c r="B178" s="332"/>
      <c r="C178" s="333"/>
      <c r="D178" s="333"/>
      <c r="E178" s="407"/>
      <c r="F178" s="333" t="s">
        <v>157</v>
      </c>
      <c r="G178" s="415" t="s">
        <v>444</v>
      </c>
      <c r="H178" s="335"/>
      <c r="I178" s="408" t="s">
        <v>448</v>
      </c>
      <c r="J178" s="335" t="s">
        <v>156</v>
      </c>
      <c r="K178" s="167" t="s">
        <v>824</v>
      </c>
      <c r="L178" s="335">
        <f>IF(J178="Ya/Tidak",IF(K178="Ya",1,IF(K178="Tidak",0,"Blm Diisi")),IF(J178="A/B/C",IF(K178="A",1,IF(K178="B",0.5,IF(K178="C",0,"Blm Diisi"))),IF(J178="A/B/C/D",IF(K178="A",1,IF(K178="B",0.67,IF(K178="C",0.33,IF(K178="D",0,"Blm Diisi")))),IF(J178="A/B/C/D/E",IF(K178="A",1,IF(K178="B",0.75,IF(K178="C",0.5,IF(K178="D",0.25,IF(K178="E",0,"Blm Diisi"))))),IF(J178="%",IF(K178="","Blm Diisi",K178),IF(J178="Jumlah",IF(K178="","Blm Diisi",""),IF(J178="Rupiah",IF(K178="","Blm Diisi",""),IF(J178="","","-"))))))))</f>
        <v>1</v>
      </c>
      <c r="M178" s="335"/>
      <c r="P178" s="486" t="s">
        <v>866</v>
      </c>
    </row>
    <row r="179" spans="1:16" s="331" customFormat="1" ht="120">
      <c r="A179" s="313">
        <v>183</v>
      </c>
      <c r="B179" s="332"/>
      <c r="C179" s="333"/>
      <c r="D179" s="333"/>
      <c r="E179" s="407"/>
      <c r="F179" s="333" t="s">
        <v>164</v>
      </c>
      <c r="G179" s="415" t="s">
        <v>793</v>
      </c>
      <c r="H179" s="335"/>
      <c r="I179" s="408" t="s">
        <v>794</v>
      </c>
      <c r="J179" s="335" t="s">
        <v>156</v>
      </c>
      <c r="K179" s="167" t="s">
        <v>829</v>
      </c>
      <c r="L179" s="335">
        <f>IF(J179="Ya/Tidak",IF(K179="Ya",1,IF(K179="Tidak",0,"Blm Diisi")),IF(J179="A/B/C",IF(K179="A",1,IF(K179="B",0.5,IF(K179="C",0,"Blm Diisi"))),IF(J179="A/B/C/D",IF(K179="A",1,IF(K179="B",0.67,IF(K179="C",0.33,IF(K179="D",0,"Blm Diisi")))),IF(J179="A/B/C/D/E",IF(K179="A",1,IF(K179="B",0.75,IF(K179="C",0.5,IF(K179="D",0.25,IF(K179="E",0,"Blm Diisi"))))),IF(J179="%",IF(K179="","Blm Diisi",K179),IF(J179="Jumlah",IF(K179="","Blm Diisi",""),IF(J179="Rupiah",IF(K179="","Blm Diisi",""),IF(J179="","","-"))))))))</f>
        <v>0</v>
      </c>
      <c r="M179" s="335"/>
      <c r="P179" s="299"/>
    </row>
    <row r="180" spans="1:16" ht="15.75">
      <c r="A180" s="318">
        <v>186</v>
      </c>
      <c r="B180" s="436"/>
      <c r="C180" s="436"/>
      <c r="D180" s="356">
        <v>8</v>
      </c>
      <c r="E180" s="586" t="s">
        <v>51</v>
      </c>
      <c r="F180" s="587"/>
      <c r="G180" s="588"/>
      <c r="H180" s="435">
        <v>2.4999999999999996</v>
      </c>
      <c r="I180" s="437"/>
      <c r="J180" s="438"/>
      <c r="K180" s="438"/>
      <c r="L180" s="401">
        <f>SUM(L181,L185,L192,L197,L201)</f>
        <v>1.6254999999999999</v>
      </c>
      <c r="M180" s="438"/>
      <c r="P180" s="437"/>
    </row>
    <row r="181" spans="1:16">
      <c r="A181" s="313">
        <v>187</v>
      </c>
      <c r="B181" s="412"/>
      <c r="C181" s="404"/>
      <c r="D181" s="404"/>
      <c r="E181" s="404" t="s">
        <v>9</v>
      </c>
      <c r="F181" s="622" t="s">
        <v>98</v>
      </c>
      <c r="G181" s="623"/>
      <c r="H181" s="405">
        <v>0.4</v>
      </c>
      <c r="I181" s="406"/>
      <c r="J181" s="405"/>
      <c r="K181" s="405"/>
      <c r="L181" s="405">
        <f>AVERAGE(L182:L184)*H181</f>
        <v>0.4</v>
      </c>
      <c r="M181" s="405"/>
      <c r="P181" s="406"/>
    </row>
    <row r="182" spans="1:16" s="331" customFormat="1" ht="195">
      <c r="A182" s="318">
        <v>188</v>
      </c>
      <c r="B182" s="332"/>
      <c r="C182" s="333"/>
      <c r="D182" s="333"/>
      <c r="E182" s="333"/>
      <c r="F182" s="333" t="s">
        <v>152</v>
      </c>
      <c r="G182" s="415" t="s">
        <v>480</v>
      </c>
      <c r="H182" s="335"/>
      <c r="I182" s="408" t="s">
        <v>649</v>
      </c>
      <c r="J182" s="335" t="s">
        <v>180</v>
      </c>
      <c r="K182" s="167" t="s">
        <v>824</v>
      </c>
      <c r="L182" s="335">
        <f>IF(J182="Ya/Tidak",IF(K182="Ya",1,IF(K182="Tidak",0,"Blm Diisi")),IF(J182="A/B/C",IF(K182="A",1,IF(K182="B",0.5,IF(K182="C",0,"Blm Diisi"))),IF(J182="A/B/C/D",IF(K182="A",1,IF(K182="B",0.67,IF(K182="C",0.33,IF(K182="D",0,"Blm Diisi")))),IF(J182="A/B/C/D/E",IF(K182="A",1,IF(K182="B",0.75,IF(K182="C",0.5,IF(K182="D",0.25,IF(K182="E",0,"Blm Diisi"))))),IF(J182="%",IF(K182="","Blm Diisi",K182),IF(J182="Jumlah",IF(K182="","Blm Diisi",""),IF(J182="Rupiah",IF(K182="","Blm Diisi",""),IF(J182="","","-"))))))))</f>
        <v>1</v>
      </c>
      <c r="M182" s="335"/>
      <c r="P182" s="299" t="s">
        <v>839</v>
      </c>
    </row>
    <row r="183" spans="1:16" s="331" customFormat="1" ht="120">
      <c r="A183" s="313">
        <v>189</v>
      </c>
      <c r="B183" s="332"/>
      <c r="C183" s="333"/>
      <c r="D183" s="333"/>
      <c r="E183" s="333"/>
      <c r="F183" s="333" t="s">
        <v>155</v>
      </c>
      <c r="G183" s="415" t="s">
        <v>481</v>
      </c>
      <c r="H183" s="335"/>
      <c r="I183" s="408" t="s">
        <v>646</v>
      </c>
      <c r="J183" s="335" t="s">
        <v>156</v>
      </c>
      <c r="K183" s="167" t="s">
        <v>824</v>
      </c>
      <c r="L183" s="335">
        <f>IF(J183="Ya/Tidak",IF(K183="Ya",1,IF(K183="Tidak",0,"Blm Diisi")),IF(J183="A/B/C",IF(K183="A",1,IF(K183="B",0.5,IF(K183="C",0,"Blm Diisi"))),IF(J183="A/B/C/D",IF(K183="A",1,IF(K183="B",0.67,IF(K183="C",0.33,IF(K183="D",0,"Blm Diisi")))),IF(J183="A/B/C/D/E",IF(K183="A",1,IF(K183="B",0.75,IF(K183="C",0.5,IF(K183="D",0.25,IF(K183="E",0,"Blm Diisi"))))),IF(J183="%",IF(K183="","Blm Diisi",K183),IF(J183="Jumlah",IF(K183="","Blm Diisi",""),IF(J183="Rupiah",IF(K183="","Blm Diisi",""),IF(J183="","","-"))))))))</f>
        <v>1</v>
      </c>
      <c r="M183" s="335"/>
      <c r="P183" s="299" t="s">
        <v>834</v>
      </c>
    </row>
    <row r="184" spans="1:16" s="331" customFormat="1" ht="225">
      <c r="A184" s="318">
        <v>190</v>
      </c>
      <c r="B184" s="332"/>
      <c r="C184" s="333"/>
      <c r="D184" s="333"/>
      <c r="E184" s="333"/>
      <c r="F184" s="333" t="s">
        <v>157</v>
      </c>
      <c r="G184" s="415" t="s">
        <v>482</v>
      </c>
      <c r="H184" s="335"/>
      <c r="I184" s="408" t="s">
        <v>645</v>
      </c>
      <c r="J184" s="335" t="s">
        <v>156</v>
      </c>
      <c r="K184" s="167" t="s">
        <v>824</v>
      </c>
      <c r="L184" s="335">
        <f>IF(J184="Ya/Tidak",IF(K184="Ya",1,IF(K184="Tidak",0,"Blm Diisi")),IF(J184="A/B/C",IF(K184="A",1,IF(K184="B",0.5,IF(K184="C",0,"Blm Diisi"))),IF(J184="A/B/C/D",IF(K184="A",1,IF(K184="B",0.67,IF(K184="C",0.33,IF(K184="D",0,"Blm Diisi")))),IF(J184="A/B/C/D/E",IF(K184="A",1,IF(K184="B",0.75,IF(K184="C",0.5,IF(K184="D",0.25,IF(K184="E",0,"Blm Diisi"))))),IF(J184="%",IF(K184="","Blm Diisi",K184),IF(J184="Jumlah",IF(K184="","Blm Diisi",""),IF(J184="Rupiah",IF(K184="","Blm Diisi",""),IF(J184="","","-"))))))))</f>
        <v>1</v>
      </c>
      <c r="M184" s="335"/>
      <c r="P184" s="299" t="s">
        <v>844</v>
      </c>
    </row>
    <row r="185" spans="1:16">
      <c r="A185" s="313">
        <v>191</v>
      </c>
      <c r="B185" s="412"/>
      <c r="C185" s="404"/>
      <c r="D185" s="404"/>
      <c r="E185" s="404" t="s">
        <v>11</v>
      </c>
      <c r="F185" s="622" t="s">
        <v>99</v>
      </c>
      <c r="G185" s="623"/>
      <c r="H185" s="405">
        <v>0.4</v>
      </c>
      <c r="I185" s="406"/>
      <c r="J185" s="405"/>
      <c r="K185" s="405"/>
      <c r="L185" s="405">
        <f>AVERAGE(L186:L191)*H185</f>
        <v>0.22266666666666671</v>
      </c>
      <c r="M185" s="405"/>
      <c r="P185" s="406"/>
    </row>
    <row r="186" spans="1:16" s="331" customFormat="1" ht="195">
      <c r="A186" s="318">
        <v>192</v>
      </c>
      <c r="B186" s="332"/>
      <c r="C186" s="333"/>
      <c r="D186" s="333"/>
      <c r="E186" s="333"/>
      <c r="F186" s="333" t="s">
        <v>152</v>
      </c>
      <c r="G186" s="415" t="s">
        <v>483</v>
      </c>
      <c r="H186" s="335"/>
      <c r="I186" s="408" t="s">
        <v>647</v>
      </c>
      <c r="J186" s="335" t="s">
        <v>156</v>
      </c>
      <c r="K186" s="167" t="s">
        <v>825</v>
      </c>
      <c r="L186" s="335">
        <f t="shared" ref="L186:L191" si="6">IF(J186="Ya/Tidak",IF(K186="Ya",1,IF(K186="Tidak",0,"Blm Diisi")),IF(J186="A/B/C",IF(K186="A",1,IF(K186="B",0.5,IF(K186="C",0,"Blm Diisi"))),IF(J186="A/B/C/D",IF(K186="A",1,IF(K186="B",0.67,IF(K186="C",0.33,IF(K186="D",0,"Blm Diisi")))),IF(J186="A/B/C/D/E",IF(K186="A",1,IF(K186="B",0.75,IF(K186="C",0.5,IF(K186="D",0.25,IF(K186="E",0,"Blm Diisi"))))),IF(J186="%",IF(K186="","Blm Diisi",K186),IF(J186="Jumlah",IF(K186="","Blm Diisi",""),IF(J186="Rupiah",IF(K186="","Blm Diisi",""),IF(J186="","","-"))))))))</f>
        <v>0.67</v>
      </c>
      <c r="M186" s="335"/>
      <c r="P186" s="299" t="s">
        <v>837</v>
      </c>
    </row>
    <row r="187" spans="1:16" s="331" customFormat="1" ht="135">
      <c r="A187" s="313">
        <v>193</v>
      </c>
      <c r="B187" s="332"/>
      <c r="C187" s="333"/>
      <c r="D187" s="333"/>
      <c r="E187" s="333"/>
      <c r="F187" s="333" t="s">
        <v>155</v>
      </c>
      <c r="G187" s="415" t="s">
        <v>484</v>
      </c>
      <c r="H187" s="335"/>
      <c r="I187" s="408" t="s">
        <v>796</v>
      </c>
      <c r="J187" s="335" t="s">
        <v>156</v>
      </c>
      <c r="K187" s="167" t="s">
        <v>825</v>
      </c>
      <c r="L187" s="335">
        <f t="shared" si="6"/>
        <v>0.67</v>
      </c>
      <c r="M187" s="335"/>
      <c r="P187" s="299" t="s">
        <v>845</v>
      </c>
    </row>
    <row r="188" spans="1:16" s="331" customFormat="1" ht="195">
      <c r="A188" s="318">
        <v>194</v>
      </c>
      <c r="B188" s="332"/>
      <c r="C188" s="333"/>
      <c r="D188" s="333"/>
      <c r="E188" s="333"/>
      <c r="F188" s="333" t="s">
        <v>157</v>
      </c>
      <c r="G188" s="415" t="s">
        <v>527</v>
      </c>
      <c r="H188" s="335"/>
      <c r="I188" s="408" t="s">
        <v>797</v>
      </c>
      <c r="J188" s="335" t="s">
        <v>156</v>
      </c>
      <c r="K188" s="167" t="s">
        <v>825</v>
      </c>
      <c r="L188" s="335">
        <f t="shared" si="6"/>
        <v>0.67</v>
      </c>
      <c r="M188" s="335"/>
      <c r="P188" s="299" t="s">
        <v>844</v>
      </c>
    </row>
    <row r="189" spans="1:16" s="331" customFormat="1" ht="165">
      <c r="A189" s="313">
        <v>195</v>
      </c>
      <c r="B189" s="332"/>
      <c r="C189" s="333"/>
      <c r="D189" s="333"/>
      <c r="E189" s="333"/>
      <c r="F189" s="333" t="s">
        <v>164</v>
      </c>
      <c r="G189" s="415" t="s">
        <v>528</v>
      </c>
      <c r="H189" s="335"/>
      <c r="I189" s="408" t="s">
        <v>798</v>
      </c>
      <c r="J189" s="335" t="s">
        <v>156</v>
      </c>
      <c r="K189" s="167" t="s">
        <v>827</v>
      </c>
      <c r="L189" s="335">
        <f t="shared" si="6"/>
        <v>0.33</v>
      </c>
      <c r="M189" s="335"/>
      <c r="P189" s="299" t="s">
        <v>836</v>
      </c>
    </row>
    <row r="190" spans="1:16" s="331" customFormat="1" ht="135">
      <c r="A190" s="318">
        <v>196</v>
      </c>
      <c r="B190" s="332"/>
      <c r="C190" s="333"/>
      <c r="D190" s="333"/>
      <c r="E190" s="333"/>
      <c r="F190" s="333" t="s">
        <v>165</v>
      </c>
      <c r="G190" s="415" t="s">
        <v>485</v>
      </c>
      <c r="H190" s="335"/>
      <c r="I190" s="408" t="s">
        <v>648</v>
      </c>
      <c r="J190" s="335" t="s">
        <v>156</v>
      </c>
      <c r="K190" s="167" t="s">
        <v>825</v>
      </c>
      <c r="L190" s="335">
        <f t="shared" si="6"/>
        <v>0.67</v>
      </c>
      <c r="M190" s="335"/>
      <c r="P190" s="299" t="s">
        <v>836</v>
      </c>
    </row>
    <row r="191" spans="1:16" s="331" customFormat="1" ht="150">
      <c r="A191" s="313">
        <v>197</v>
      </c>
      <c r="B191" s="332"/>
      <c r="C191" s="333"/>
      <c r="D191" s="333"/>
      <c r="E191" s="333"/>
      <c r="F191" s="333" t="s">
        <v>167</v>
      </c>
      <c r="G191" s="415" t="s">
        <v>795</v>
      </c>
      <c r="H191" s="335"/>
      <c r="I191" s="408" t="s">
        <v>650</v>
      </c>
      <c r="J191" s="335" t="s">
        <v>156</v>
      </c>
      <c r="K191" s="167" t="s">
        <v>827</v>
      </c>
      <c r="L191" s="335">
        <f t="shared" si="6"/>
        <v>0.33</v>
      </c>
      <c r="M191" s="335"/>
      <c r="P191" s="299" t="s">
        <v>838</v>
      </c>
    </row>
    <row r="192" spans="1:16">
      <c r="A192" s="318">
        <v>198</v>
      </c>
      <c r="B192" s="412"/>
      <c r="C192" s="404"/>
      <c r="D192" s="404"/>
      <c r="E192" s="404" t="s">
        <v>13</v>
      </c>
      <c r="F192" s="622" t="s">
        <v>100</v>
      </c>
      <c r="G192" s="623"/>
      <c r="H192" s="405">
        <v>0.6</v>
      </c>
      <c r="I192" s="406"/>
      <c r="J192" s="405"/>
      <c r="K192" s="405"/>
      <c r="L192" s="405">
        <f>AVERAGE(L193:L196)*H192</f>
        <v>0.33749999999999997</v>
      </c>
      <c r="M192" s="405"/>
      <c r="P192" s="406"/>
    </row>
    <row r="193" spans="1:16" s="331" customFormat="1" ht="180">
      <c r="A193" s="313">
        <v>199</v>
      </c>
      <c r="B193" s="332"/>
      <c r="C193" s="333"/>
      <c r="D193" s="333"/>
      <c r="E193" s="333"/>
      <c r="F193" s="333" t="s">
        <v>152</v>
      </c>
      <c r="G193" s="415" t="s">
        <v>486</v>
      </c>
      <c r="H193" s="335"/>
      <c r="I193" s="408" t="s">
        <v>804</v>
      </c>
      <c r="J193" s="335" t="s">
        <v>180</v>
      </c>
      <c r="K193" s="167" t="s">
        <v>825</v>
      </c>
      <c r="L193" s="335">
        <f>IF(J193="Ya/Tidak",IF(K193="Ya",1,IF(K193="Tidak",0,"Blm Diisi")),IF(J193="A/B/C",IF(K193="A",1,IF(K193="B",0.5,IF(K193="C",0,"Blm Diisi"))),IF(J193="A/B/C/D",IF(K193="A",1,IF(K193="B",0.67,IF(K193="C",0.33,IF(K193="D",0,"Blm Diisi")))),IF(J193="A/B/C/D/E",IF(K193="A",1,IF(K193="B",0.75,IF(K193="C",0.5,IF(K193="D",0.25,IF(K193="E",0,"Blm Diisi"))))),IF(J193="%",IF(K193="","Blm Diisi",K193),IF(J193="Jumlah",IF(K193="","Blm Diisi",""),IF(J193="Rupiah",IF(K193="","Blm Diisi",""),IF(J193="","","-"))))))))</f>
        <v>0.75</v>
      </c>
      <c r="M193" s="335"/>
      <c r="P193" s="299" t="s">
        <v>832</v>
      </c>
    </row>
    <row r="194" spans="1:16" s="331" customFormat="1" ht="210">
      <c r="A194" s="318">
        <v>200</v>
      </c>
      <c r="B194" s="332"/>
      <c r="C194" s="333"/>
      <c r="D194" s="333"/>
      <c r="E194" s="333"/>
      <c r="F194" s="333" t="s">
        <v>155</v>
      </c>
      <c r="G194" s="415" t="s">
        <v>487</v>
      </c>
      <c r="H194" s="335"/>
      <c r="I194" s="408" t="s">
        <v>800</v>
      </c>
      <c r="J194" s="335" t="s">
        <v>156</v>
      </c>
      <c r="K194" s="167" t="s">
        <v>827</v>
      </c>
      <c r="L194" s="335">
        <f>IF(J194="Ya/Tidak",IF(K194="Ya",1,IF(K194="Tidak",0,"Blm Diisi")),IF(J194="A/B/C",IF(K194="A",1,IF(K194="B",0.5,IF(K194="C",0,"Blm Diisi"))),IF(J194="A/B/C/D",IF(K194="A",1,IF(K194="B",0.67,IF(K194="C",0.33,IF(K194="D",0,"Blm Diisi")))),IF(J194="A/B/C/D/E",IF(K194="A",1,IF(K194="B",0.75,IF(K194="C",0.5,IF(K194="D",0.25,IF(K194="E",0,"Blm Diisi"))))),IF(J194="%",IF(K194="","Blm Diisi",K194),IF(J194="Jumlah",IF(K194="","Blm Diisi",""),IF(J194="Rupiah",IF(K194="","Blm Diisi",""),IF(J194="","","-"))))))))</f>
        <v>0.33</v>
      </c>
      <c r="M194" s="335"/>
      <c r="P194" s="299" t="s">
        <v>833</v>
      </c>
    </row>
    <row r="195" spans="1:16" s="331" customFormat="1" ht="105">
      <c r="A195" s="313">
        <v>201</v>
      </c>
      <c r="B195" s="332"/>
      <c r="C195" s="333"/>
      <c r="D195" s="333"/>
      <c r="E195" s="333"/>
      <c r="F195" s="333" t="s">
        <v>157</v>
      </c>
      <c r="G195" s="415" t="s">
        <v>488</v>
      </c>
      <c r="H195" s="335"/>
      <c r="I195" s="408" t="s">
        <v>801</v>
      </c>
      <c r="J195" s="335" t="s">
        <v>156</v>
      </c>
      <c r="K195" s="167" t="s">
        <v>825</v>
      </c>
      <c r="L195" s="335">
        <f>IF(J195="Ya/Tidak",IF(K195="Ya",1,IF(K195="Tidak",0,"Blm Diisi")),IF(J195="A/B/C",IF(K195="A",1,IF(K195="B",0.5,IF(K195="C",0,"Blm Diisi"))),IF(J195="A/B/C/D",IF(K195="A",1,IF(K195="B",0.67,IF(K195="C",0.33,IF(K195="D",0,"Blm Diisi")))),IF(J195="A/B/C/D/E",IF(K195="A",1,IF(K195="B",0.75,IF(K195="C",0.5,IF(K195="D",0.25,IF(K195="E",0,"Blm Diisi"))))),IF(J195="%",IF(K195="","Blm Diisi",K195),IF(J195="Jumlah",IF(K195="","Blm Diisi",""),IF(J195="Rupiah",IF(K195="","Blm Diisi",""),IF(J195="","","-"))))))))</f>
        <v>0.67</v>
      </c>
      <c r="M195" s="335"/>
      <c r="P195" s="299"/>
    </row>
    <row r="196" spans="1:16" s="331" customFormat="1" ht="90">
      <c r="A196" s="318">
        <v>202</v>
      </c>
      <c r="B196" s="332"/>
      <c r="C196" s="333"/>
      <c r="D196" s="333"/>
      <c r="E196" s="333"/>
      <c r="F196" s="333" t="s">
        <v>164</v>
      </c>
      <c r="G196" s="415" t="s">
        <v>802</v>
      </c>
      <c r="H196" s="335"/>
      <c r="I196" s="408" t="s">
        <v>803</v>
      </c>
      <c r="J196" s="335" t="s">
        <v>154</v>
      </c>
      <c r="K196" s="167" t="s">
        <v>825</v>
      </c>
      <c r="L196" s="335">
        <f>IF(J196="Ya/Tidak",IF(K196="Ya",1,IF(K196="Tidak",0,"Blm Diisi")),IF(J196="A/B/C",IF(K196="A",1,IF(K196="B",0.5,IF(K196="C",0,"Blm Diisi"))),IF(J196="A/B/C/D",IF(K196="A",1,IF(K196="B",0.67,IF(K196="C",0.33,IF(K196="D",0,"Blm Diisi")))),IF(J196="A/B/C/D/E",IF(K196="A",1,IF(K196="B",0.75,IF(K196="C",0.5,IF(K196="D",0.25,IF(K196="E",0,"Blm Diisi"))))),IF(J196="%",IF(K196="","Blm Diisi",K196),IF(J196="Jumlah",IF(K196="","Blm Diisi",""),IF(J196="Rupiah",IF(K196="","Blm Diisi",""),IF(J196="","","-"))))))))</f>
        <v>0.5</v>
      </c>
      <c r="M196" s="335"/>
      <c r="P196" s="299"/>
    </row>
    <row r="197" spans="1:16">
      <c r="A197" s="313">
        <v>203</v>
      </c>
      <c r="B197" s="412"/>
      <c r="C197" s="404"/>
      <c r="D197" s="404"/>
      <c r="E197" s="404" t="s">
        <v>15</v>
      </c>
      <c r="F197" s="622" t="s">
        <v>102</v>
      </c>
      <c r="G197" s="623"/>
      <c r="H197" s="405">
        <v>0.7</v>
      </c>
      <c r="I197" s="406"/>
      <c r="J197" s="405"/>
      <c r="K197" s="405"/>
      <c r="L197" s="405">
        <f>AVERAGE(L198:L200)*H197</f>
        <v>0.33133333333333331</v>
      </c>
      <c r="M197" s="405"/>
      <c r="P197" s="406"/>
    </row>
    <row r="198" spans="1:16" s="331" customFormat="1" ht="150">
      <c r="A198" s="318">
        <v>204</v>
      </c>
      <c r="B198" s="332"/>
      <c r="C198" s="333"/>
      <c r="D198" s="333"/>
      <c r="E198" s="333"/>
      <c r="F198" s="333" t="s">
        <v>152</v>
      </c>
      <c r="G198" s="415" t="s">
        <v>529</v>
      </c>
      <c r="H198" s="335"/>
      <c r="I198" s="408" t="s">
        <v>651</v>
      </c>
      <c r="J198" s="335" t="s">
        <v>180</v>
      </c>
      <c r="K198" s="167" t="s">
        <v>829</v>
      </c>
      <c r="L198" s="335">
        <f>IF(J198="Ya/Tidak",IF(K198="Ya",1,IF(K198="Tidak",0,"Blm Diisi")),IF(J198="A/B/C",IF(K198="A",1,IF(K198="B",0.5,IF(K198="C",0,"Blm Diisi"))),IF(J198="A/B/C/D",IF(K198="A",1,IF(K198="B",0.67,IF(K198="C",0.33,IF(K198="D",0,"Blm Diisi")))),IF(J198="A/B/C/D/E",IF(K198="A",1,IF(K198="B",0.75,IF(K198="C",0.5,IF(K198="D",0.25,IF(K198="E",0,"Blm Diisi"))))),IF(J198="%",IF(K198="","Blm Diisi",K198),IF(J198="Jumlah",IF(K198="","Blm Diisi",""),IF(J198="Rupiah",IF(K198="","Blm Diisi",""),IF(J198="","","-"))))))))</f>
        <v>0.25</v>
      </c>
      <c r="M198" s="335"/>
      <c r="P198" s="299" t="s">
        <v>846</v>
      </c>
    </row>
    <row r="199" spans="1:16" s="331" customFormat="1" ht="75">
      <c r="A199" s="313">
        <v>205</v>
      </c>
      <c r="B199" s="332"/>
      <c r="C199" s="333"/>
      <c r="D199" s="333"/>
      <c r="E199" s="333"/>
      <c r="F199" s="333" t="s">
        <v>155</v>
      </c>
      <c r="G199" s="415" t="s">
        <v>530</v>
      </c>
      <c r="H199" s="335"/>
      <c r="I199" s="408" t="s">
        <v>805</v>
      </c>
      <c r="J199" s="441" t="s">
        <v>154</v>
      </c>
      <c r="K199" s="167" t="s">
        <v>825</v>
      </c>
      <c r="L199" s="335">
        <f>IF(J199="Ya/Tidak",IF(K199="Ya",1,IF(K199="Tidak",0,"Blm Diisi")),IF(J199="A/B/C",IF(K199="A",1,IF(K199="B",0.5,IF(K199="C",0,"Blm Diisi"))),IF(J199="A/B/C/D",IF(K199="A",1,IF(K199="B",0.67,IF(K199="C",0.33,IF(K199="D",0,"Blm Diisi")))),IF(J199="A/B/C/D/E",IF(K199="A",1,IF(K199="B",0.75,IF(K199="C",0.5,IF(K199="D",0.25,IF(K199="E",0,"Blm Diisi"))))),IF(J199="%",IF(K199="","Blm Diisi",K199),IF(J199="Jumlah",IF(K199="","Blm Diisi",""),IF(J199="Rupiah",IF(K199="","Blm Diisi",""),IF(J199="","","-"))))))))</f>
        <v>0.5</v>
      </c>
      <c r="M199" s="335"/>
      <c r="P199" s="299" t="s">
        <v>846</v>
      </c>
    </row>
    <row r="200" spans="1:16" s="331" customFormat="1" ht="120">
      <c r="A200" s="318">
        <v>206</v>
      </c>
      <c r="B200" s="332"/>
      <c r="C200" s="333"/>
      <c r="D200" s="333"/>
      <c r="E200" s="333"/>
      <c r="F200" s="333" t="s">
        <v>157</v>
      </c>
      <c r="G200" s="415" t="s">
        <v>531</v>
      </c>
      <c r="H200" s="335"/>
      <c r="I200" s="408" t="s">
        <v>532</v>
      </c>
      <c r="J200" s="335" t="s">
        <v>156</v>
      </c>
      <c r="K200" s="167" t="s">
        <v>825</v>
      </c>
      <c r="L200" s="335">
        <f>IF(J200="Ya/Tidak",IF(K200="Ya",1,IF(K200="Tidak",0,"Blm Diisi")),IF(J200="A/B/C",IF(K200="A",1,IF(K200="B",0.5,IF(K200="C",0,"Blm Diisi"))),IF(J200="A/B/C/D",IF(K200="A",1,IF(K200="B",0.67,IF(K200="C",0.33,IF(K200="D",0,"Blm Diisi")))),IF(J200="A/B/C/D/E",IF(K200="A",1,IF(K200="B",0.75,IF(K200="C",0.5,IF(K200="D",0.25,IF(K200="E",0,"Blm Diisi"))))),IF(J200="%",IF(K200="","Blm Diisi",K200),IF(J200="Jumlah",IF(K200="","Blm Diisi",""),IF(J200="Rupiah",IF(K200="","Blm Diisi",""),IF(J200="","","-"))))))))</f>
        <v>0.67</v>
      </c>
      <c r="M200" s="335"/>
      <c r="P200" s="299" t="s">
        <v>835</v>
      </c>
    </row>
    <row r="201" spans="1:16">
      <c r="A201" s="313">
        <v>207</v>
      </c>
      <c r="B201" s="412"/>
      <c r="C201" s="404"/>
      <c r="D201" s="404"/>
      <c r="E201" s="404" t="s">
        <v>32</v>
      </c>
      <c r="F201" s="622" t="s">
        <v>101</v>
      </c>
      <c r="G201" s="623"/>
      <c r="H201" s="405">
        <v>0.4</v>
      </c>
      <c r="I201" s="406"/>
      <c r="J201" s="405"/>
      <c r="K201" s="405"/>
      <c r="L201" s="405">
        <f>AVERAGE(L202:L203)*H201</f>
        <v>0.33400000000000002</v>
      </c>
      <c r="M201" s="405"/>
      <c r="P201" s="406"/>
    </row>
    <row r="202" spans="1:16" s="331" customFormat="1" ht="120">
      <c r="A202" s="318">
        <v>208</v>
      </c>
      <c r="B202" s="332"/>
      <c r="C202" s="333"/>
      <c r="D202" s="439"/>
      <c r="E202" s="439"/>
      <c r="F202" s="333" t="s">
        <v>152</v>
      </c>
      <c r="G202" s="440" t="s">
        <v>489</v>
      </c>
      <c r="H202" s="335"/>
      <c r="I202" s="418" t="s">
        <v>652</v>
      </c>
      <c r="J202" s="335" t="s">
        <v>156</v>
      </c>
      <c r="K202" s="167" t="s">
        <v>825</v>
      </c>
      <c r="L202" s="335">
        <f>IF(J202="Ya/Tidak",IF(K202="Ya",1,IF(K202="Tidak",0,"Blm Diisi")),IF(J202="A/B/C",IF(K202="A",1,IF(K202="B",0.5,IF(K202="C",0,"Blm Diisi"))),IF(J202="A/B/C/D",IF(K202="A",1,IF(K202="B",0.67,IF(K202="C",0.33,IF(K202="D",0,"Blm Diisi")))),IF(J202="A/B/C/D/E",IF(K202="A",1,IF(K202="B",0.75,IF(K202="C",0.5,IF(K202="D",0.25,IF(K202="E",0,"Blm Diisi"))))),IF(J202="%",IF(K202="","Blm Diisi",K202),IF(J202="Jumlah",IF(K202="","Blm Diisi",""),IF(J202="Rupiah",IF(K202="","Blm Diisi",""),IF(J202="","","-"))))))))</f>
        <v>0.67</v>
      </c>
      <c r="M202" s="335"/>
      <c r="P202" s="486" t="s">
        <v>841</v>
      </c>
    </row>
    <row r="203" spans="1:16" s="331" customFormat="1" ht="45">
      <c r="A203" s="313">
        <v>209</v>
      </c>
      <c r="B203" s="332"/>
      <c r="C203" s="333"/>
      <c r="D203" s="439"/>
      <c r="E203" s="439"/>
      <c r="F203" s="333" t="s">
        <v>155</v>
      </c>
      <c r="G203" s="440" t="s">
        <v>490</v>
      </c>
      <c r="H203" s="335"/>
      <c r="I203" s="418" t="s">
        <v>491</v>
      </c>
      <c r="J203" s="441" t="s">
        <v>154</v>
      </c>
      <c r="K203" s="167" t="s">
        <v>824</v>
      </c>
      <c r="L203" s="335">
        <f>IF(J203="Ya/Tidak",IF(K203="Ya",1,IF(K203="Tidak",0,"Blm Diisi")),IF(J203="A/B/C",IF(K203="A",1,IF(K203="B",0.5,IF(K203="C",0,"Blm Diisi"))),IF(J203="A/B/C/D",IF(K203="A",1,IF(K203="B",0.67,IF(K203="C",0.33,IF(K203="D",0,"Blm Diisi")))),IF(J203="A/B/C/D/E",IF(K203="A",1,IF(K203="B",0.75,IF(K203="C",0.5,IF(K203="D",0.25,IF(K203="E",0,"Blm Diisi"))))),IF(J203="%",IF(K203="","Blm Diisi",K203),IF(J203="Jumlah",IF(K203="","Blm Diisi",""),IF(J203="Rupiah",IF(K203="","Blm Diisi",""),IF(J203="","","-"))))))))</f>
        <v>1</v>
      </c>
      <c r="M203" s="441"/>
      <c r="P203" s="299" t="s">
        <v>841</v>
      </c>
    </row>
    <row r="204" spans="1:16">
      <c r="A204" s="318">
        <v>210</v>
      </c>
      <c r="B204" s="327"/>
      <c r="C204" s="327" t="s">
        <v>57</v>
      </c>
      <c r="D204" s="442" t="s">
        <v>508</v>
      </c>
      <c r="E204" s="443"/>
      <c r="F204" s="443"/>
      <c r="G204" s="443"/>
      <c r="H204" s="328">
        <v>10</v>
      </c>
      <c r="I204" s="396"/>
      <c r="J204" s="397"/>
      <c r="K204" s="397"/>
      <c r="L204" s="397">
        <f>SUM(L205,L207,L209,L211,L213,L215,L217,L219,L221,L223)</f>
        <v>2.3946000000000001</v>
      </c>
      <c r="M204" s="397"/>
      <c r="P204" s="396"/>
    </row>
    <row r="205" spans="1:16">
      <c r="A205" s="313">
        <v>211</v>
      </c>
      <c r="B205" s="412"/>
      <c r="C205" s="404"/>
      <c r="D205" s="404"/>
      <c r="E205" s="404" t="s">
        <v>9</v>
      </c>
      <c r="F205" s="622" t="s">
        <v>63</v>
      </c>
      <c r="G205" s="623"/>
      <c r="H205" s="405">
        <v>1</v>
      </c>
      <c r="I205" s="406"/>
      <c r="J205" s="405"/>
      <c r="K205" s="405"/>
      <c r="L205" s="405">
        <f>K206/100</f>
        <v>0.47</v>
      </c>
      <c r="M205" s="405"/>
      <c r="P205" s="406"/>
    </row>
    <row r="206" spans="1:16" s="331" customFormat="1" ht="30">
      <c r="A206" s="318">
        <v>212</v>
      </c>
      <c r="B206" s="332"/>
      <c r="C206" s="333"/>
      <c r="D206" s="333"/>
      <c r="E206" s="333"/>
      <c r="F206" s="444" t="s">
        <v>59</v>
      </c>
      <c r="G206" s="415" t="s">
        <v>263</v>
      </c>
      <c r="H206" s="335"/>
      <c r="I206" s="408" t="s">
        <v>264</v>
      </c>
      <c r="J206" s="335" t="s">
        <v>262</v>
      </c>
      <c r="K206" s="300">
        <v>47</v>
      </c>
      <c r="L206" s="335" t="str">
        <f>IF(J206="Ya/Tidak",IF(K206="Ya",1,IF(K206="Tidak",0,"Blm Diisi")),IF(J206="A/B/C",IF(K206="A",1,IF(K206="B",0.5,IF(K206="C",0,"Blm Diisi"))),IF(J206="A/B/C/D",IF(K206="A",1,IF(K206="B",0.67,IF(K206="C",0.33,IF(K206="D",0,"Blm Diisi")))),IF(J206="A/B/C/D/E",IF(K206="A",1,IF(K206="B",0.75,IF(K206="C",0.5,IF(K206="D",0.25,IF(K206="E",0,"Blm Diisi"))))),IF(J206="%",IF(K206="","Blm Diisi",K206),IF(J206="Jumlah",IF(K206="","Blm Diisi",""),IF(J206="Rupiah",IF(K206="","Blm Diisi",""),IF(J206="","","-"))))))))</f>
        <v>-</v>
      </c>
      <c r="M206" s="335"/>
      <c r="P206" s="299"/>
    </row>
    <row r="207" spans="1:16">
      <c r="A207" s="313">
        <v>213</v>
      </c>
      <c r="B207" s="412"/>
      <c r="C207" s="404"/>
      <c r="D207" s="404"/>
      <c r="E207" s="404" t="s">
        <v>11</v>
      </c>
      <c r="F207" s="622" t="s">
        <v>64</v>
      </c>
      <c r="G207" s="623"/>
      <c r="H207" s="405">
        <v>1</v>
      </c>
      <c r="I207" s="406"/>
      <c r="J207" s="405"/>
      <c r="K207" s="405"/>
      <c r="L207" s="405">
        <f>K208/100</f>
        <v>0.11109999999999999</v>
      </c>
      <c r="M207" s="405"/>
      <c r="P207" s="406"/>
    </row>
    <row r="208" spans="1:16" s="331" customFormat="1" ht="30">
      <c r="A208" s="318">
        <v>214</v>
      </c>
      <c r="B208" s="332"/>
      <c r="C208" s="333"/>
      <c r="D208" s="333"/>
      <c r="E208" s="333"/>
      <c r="F208" s="444" t="s">
        <v>59</v>
      </c>
      <c r="G208" s="415" t="s">
        <v>265</v>
      </c>
      <c r="H208" s="335"/>
      <c r="I208" s="408" t="s">
        <v>266</v>
      </c>
      <c r="J208" s="335" t="s">
        <v>262</v>
      </c>
      <c r="K208" s="300">
        <v>11.11</v>
      </c>
      <c r="L208" s="335" t="str">
        <f>IF(J208="Ya/Tidak",IF(K208="Ya",1,IF(K208="Tidak",0,"Blm Diisi")),IF(J208="A/B/C",IF(K208="A",1,IF(K208="B",0.5,IF(K208="C",0,"Blm Diisi"))),IF(J208="A/B/C/D",IF(K208="A",1,IF(K208="B",0.67,IF(K208="C",0.33,IF(K208="D",0,"Blm Diisi")))),IF(J208="A/B/C/D/E",IF(K208="A",1,IF(K208="B",0.75,IF(K208="C",0.5,IF(K208="D",0.25,IF(K208="E",0,"Blm Diisi"))))),IF(J208="%",IF(K208="","Blm Diisi",K208),IF(J208="Jumlah",IF(K208="","Blm Diisi",""),IF(J208="Rupiah",IF(K208="","Blm Diisi",""),IF(J208="","","-"))))))))</f>
        <v>-</v>
      </c>
      <c r="M208" s="335"/>
      <c r="P208" s="299"/>
    </row>
    <row r="209" spans="1:16">
      <c r="A209" s="313">
        <v>215</v>
      </c>
      <c r="B209" s="412"/>
      <c r="C209" s="404"/>
      <c r="D209" s="404"/>
      <c r="E209" s="404" t="s">
        <v>13</v>
      </c>
      <c r="F209" s="622" t="s">
        <v>65</v>
      </c>
      <c r="G209" s="623"/>
      <c r="H209" s="405">
        <v>1</v>
      </c>
      <c r="I209" s="406"/>
      <c r="J209" s="405"/>
      <c r="K209" s="405"/>
      <c r="L209" s="405">
        <f>K210/100</f>
        <v>0</v>
      </c>
      <c r="M209" s="405"/>
      <c r="P209" s="406"/>
    </row>
    <row r="210" spans="1:16" s="331" customFormat="1" ht="30">
      <c r="A210" s="318">
        <v>216</v>
      </c>
      <c r="B210" s="332"/>
      <c r="C210" s="333"/>
      <c r="D210" s="333"/>
      <c r="E210" s="333"/>
      <c r="F210" s="444" t="s">
        <v>59</v>
      </c>
      <c r="G210" s="415" t="s">
        <v>267</v>
      </c>
      <c r="H210" s="335"/>
      <c r="I210" s="408" t="s">
        <v>268</v>
      </c>
      <c r="J210" s="335" t="s">
        <v>262</v>
      </c>
      <c r="K210" s="300">
        <v>0</v>
      </c>
      <c r="L210" s="335" t="str">
        <f>IF(J210="Ya/Tidak",IF(K210="Ya",1,IF(K210="Tidak",0,"Blm Diisi")),IF(J210="A/B/C",IF(K210="A",1,IF(K210="B",0.5,IF(K210="C",0,"Blm Diisi"))),IF(J210="A/B/C/D",IF(K210="A",1,IF(K210="B",0.67,IF(K210="C",0.33,IF(K210="D",0,"Blm Diisi")))),IF(J210="A/B/C/D/E",IF(K210="A",1,IF(K210="B",0.75,IF(K210="C",0.5,IF(K210="D",0.25,IF(K210="E",0,"Blm Diisi"))))),IF(J210="%",IF(K210="","Blm Diisi",K210),IF(J210="Jumlah",IF(K210="","Blm Diisi",""),IF(J210="Rupiah",IF(K210="","Blm Diisi",""),IF(J210="","","-"))))))))</f>
        <v>-</v>
      </c>
      <c r="M210" s="335"/>
      <c r="P210" s="299"/>
    </row>
    <row r="211" spans="1:16">
      <c r="A211" s="313">
        <v>217</v>
      </c>
      <c r="B211" s="412"/>
      <c r="C211" s="404"/>
      <c r="D211" s="404"/>
      <c r="E211" s="404" t="s">
        <v>15</v>
      </c>
      <c r="F211" s="622" t="s">
        <v>66</v>
      </c>
      <c r="G211" s="623"/>
      <c r="H211" s="405">
        <v>1</v>
      </c>
      <c r="I211" s="406"/>
      <c r="J211" s="405"/>
      <c r="K211" s="405"/>
      <c r="L211" s="405">
        <f>K212/100</f>
        <v>0</v>
      </c>
      <c r="M211" s="405"/>
      <c r="P211" s="406"/>
    </row>
    <row r="212" spans="1:16" s="331" customFormat="1" ht="30">
      <c r="A212" s="318">
        <v>218</v>
      </c>
      <c r="B212" s="332"/>
      <c r="C212" s="333"/>
      <c r="D212" s="333"/>
      <c r="E212" s="333"/>
      <c r="F212" s="333" t="s">
        <v>59</v>
      </c>
      <c r="G212" s="415" t="s">
        <v>269</v>
      </c>
      <c r="H212" s="335"/>
      <c r="I212" s="408" t="s">
        <v>270</v>
      </c>
      <c r="J212" s="335" t="s">
        <v>262</v>
      </c>
      <c r="K212" s="300">
        <v>0</v>
      </c>
      <c r="L212" s="335" t="str">
        <f>IF(J212="Ya/Tidak",IF(K212="Ya",1,IF(K212="Tidak",0,"Blm Diisi")),IF(J212="A/B/C",IF(K212="A",1,IF(K212="B",0.5,IF(K212="C",0,"Blm Diisi"))),IF(J212="A/B/C/D",IF(K212="A",1,IF(K212="B",0.67,IF(K212="C",0.33,IF(K212="D",0,"Blm Diisi")))),IF(J212="A/B/C/D/E",IF(K212="A",1,IF(K212="B",0.75,IF(K212="C",0.5,IF(K212="D",0.25,IF(K212="E",0,"Blm Diisi"))))),IF(J212="%",IF(K212="","Blm Diisi",K212),IF(J212="Jumlah",IF(K212="","Blm Diisi",""),IF(J212="Rupiah",IF(K212="","Blm Diisi",""),IF(J212="","","-"))))))))</f>
        <v>-</v>
      </c>
      <c r="M212" s="335"/>
      <c r="P212" s="299"/>
    </row>
    <row r="213" spans="1:16">
      <c r="A213" s="313">
        <v>219</v>
      </c>
      <c r="B213" s="412"/>
      <c r="C213" s="404"/>
      <c r="D213" s="404"/>
      <c r="E213" s="404" t="s">
        <v>32</v>
      </c>
      <c r="F213" s="622" t="s">
        <v>806</v>
      </c>
      <c r="G213" s="623"/>
      <c r="H213" s="405">
        <v>1</v>
      </c>
      <c r="I213" s="406"/>
      <c r="J213" s="405"/>
      <c r="K213" s="405"/>
      <c r="L213" s="405">
        <f>K214/100</f>
        <v>0</v>
      </c>
      <c r="M213" s="405"/>
      <c r="P213" s="406"/>
    </row>
    <row r="214" spans="1:16" s="331" customFormat="1" ht="60">
      <c r="A214" s="318">
        <v>220</v>
      </c>
      <c r="B214" s="332"/>
      <c r="C214" s="333"/>
      <c r="D214" s="333"/>
      <c r="E214" s="333"/>
      <c r="F214" s="444" t="s">
        <v>59</v>
      </c>
      <c r="G214" s="415" t="s">
        <v>807</v>
      </c>
      <c r="H214" s="335"/>
      <c r="I214" s="408" t="s">
        <v>340</v>
      </c>
      <c r="J214" s="335" t="s">
        <v>262</v>
      </c>
      <c r="K214" s="300">
        <v>0</v>
      </c>
      <c r="L214" s="335" t="str">
        <f>IF(J214="Ya/Tidak",IF(K214="Ya",1,IF(K214="Tidak",0,"Blm Diisi")),IF(J214="A/B/C",IF(K214="A",1,IF(K214="B",0.5,IF(K214="C",0,"Blm Diisi"))),IF(J214="A/B/C/D",IF(K214="A",1,IF(K214="B",0.67,IF(K214="C",0.33,IF(K214="D",0,"Blm Diisi")))),IF(J214="A/B/C/D/E",IF(K214="A",1,IF(K214="B",0.75,IF(K214="C",0.5,IF(K214="D",0.25,IF(K214="E",0,"Blm Diisi"))))),IF(J214="%",IF(K214="","Blm Diisi",K214),IF(J214="Jumlah",IF(K214="","Blm Diisi",""),IF(J214="Rupiah",IF(K214="","Blm Diisi",""),IF(J214="","","-"))))))))</f>
        <v>-</v>
      </c>
      <c r="M214" s="335"/>
      <c r="P214" s="486" t="s">
        <v>949</v>
      </c>
    </row>
    <row r="215" spans="1:16">
      <c r="A215" s="313">
        <v>221</v>
      </c>
      <c r="B215" s="412"/>
      <c r="C215" s="404"/>
      <c r="D215" s="404"/>
      <c r="E215" s="404" t="s">
        <v>34</v>
      </c>
      <c r="F215" s="622" t="s">
        <v>68</v>
      </c>
      <c r="G215" s="623"/>
      <c r="H215" s="405">
        <v>1</v>
      </c>
      <c r="I215" s="406"/>
      <c r="J215" s="445"/>
      <c r="K215" s="445"/>
      <c r="L215" s="405">
        <f>K216/100</f>
        <v>0</v>
      </c>
      <c r="M215" s="445"/>
      <c r="P215" s="484"/>
    </row>
    <row r="216" spans="1:16" s="331" customFormat="1" ht="45">
      <c r="A216" s="318">
        <v>222</v>
      </c>
      <c r="B216" s="332"/>
      <c r="C216" s="333"/>
      <c r="D216" s="333"/>
      <c r="E216" s="333"/>
      <c r="F216" s="444" t="s">
        <v>59</v>
      </c>
      <c r="G216" s="415" t="s">
        <v>341</v>
      </c>
      <c r="H216" s="335"/>
      <c r="I216" s="446" t="s">
        <v>342</v>
      </c>
      <c r="J216" s="441" t="s">
        <v>262</v>
      </c>
      <c r="K216" s="300"/>
      <c r="L216" s="335" t="str">
        <f>IF(J216="Ya/Tidak",IF(K216="Ya",1,IF(K216="Tidak",0,"Blm Diisi")),IF(J216="A/B/C",IF(K216="A",1,IF(K216="B",0.5,IF(K216="C",0,"Blm Diisi"))),IF(J216="A/B/C/D",IF(K216="A",1,IF(K216="B",0.67,IF(K216="C",0.33,IF(K216="D",0,"Blm Diisi")))),IF(J216="A/B/C/D/E",IF(K216="A",1,IF(K216="B",0.75,IF(K216="C",0.5,IF(K216="D",0.25,IF(K216="E",0,"Blm Diisi"))))),IF(J216="%",IF(K216="","Blm Diisi",K216),IF(J216="Jumlah",IF(K216="","Blm Diisi",""),IF(J216="Rupiah",IF(K216="","Blm Diisi",""),IF(J216="","","-"))))))))</f>
        <v>-</v>
      </c>
      <c r="M216" s="441"/>
      <c r="P216" s="486" t="s">
        <v>950</v>
      </c>
    </row>
    <row r="217" spans="1:16" ht="30">
      <c r="A217" s="313">
        <v>223</v>
      </c>
      <c r="B217" s="412"/>
      <c r="C217" s="404"/>
      <c r="D217" s="404"/>
      <c r="E217" s="447" t="s">
        <v>36</v>
      </c>
      <c r="F217" s="622" t="s">
        <v>70</v>
      </c>
      <c r="G217" s="623"/>
      <c r="H217" s="405">
        <v>1</v>
      </c>
      <c r="I217" s="406"/>
      <c r="J217" s="445"/>
      <c r="K217" s="445"/>
      <c r="L217" s="405">
        <f>K218/100</f>
        <v>0</v>
      </c>
      <c r="M217" s="445"/>
      <c r="P217" s="484"/>
    </row>
    <row r="218" spans="1:16" s="331" customFormat="1" ht="30">
      <c r="A218" s="318">
        <v>224</v>
      </c>
      <c r="B218" s="332"/>
      <c r="C218" s="333"/>
      <c r="D218" s="333"/>
      <c r="E218" s="333"/>
      <c r="F218" s="444" t="s">
        <v>59</v>
      </c>
      <c r="G218" s="415" t="s">
        <v>376</v>
      </c>
      <c r="H218" s="335"/>
      <c r="I218" s="446" t="s">
        <v>377</v>
      </c>
      <c r="J218" s="441" t="s">
        <v>262</v>
      </c>
      <c r="K218" s="300">
        <v>0</v>
      </c>
      <c r="L218" s="335" t="str">
        <f>IF(J218="Ya/Tidak",IF(K218="Ya",1,IF(K218="Tidak",0,"Blm Diisi")),IF(J218="A/B/C",IF(K218="A",1,IF(K218="B",0.5,IF(K218="C",0,"Blm Diisi"))),IF(J218="A/B/C/D",IF(K218="A",1,IF(K218="B",0.67,IF(K218="C",0.33,IF(K218="D",0,"Blm Diisi")))),IF(J218="A/B/C/D/E",IF(K218="A",1,IF(K218="B",0.75,IF(K218="C",0.5,IF(K218="D",0.25,IF(K218="E",0,"Blm Diisi"))))),IF(J218="%",IF(K218="","Blm Diisi",K218),IF(J218="Jumlah",IF(K218="","Blm Diisi",""),IF(J218="Rupiah",IF(K218="","Blm Diisi",""),IF(J218="","","-"))))))))</f>
        <v>-</v>
      </c>
      <c r="M218" s="441"/>
      <c r="P218" s="299"/>
    </row>
    <row r="219" spans="1:16" ht="30">
      <c r="A219" s="313">
        <v>225</v>
      </c>
      <c r="B219" s="412"/>
      <c r="C219" s="404"/>
      <c r="D219" s="404"/>
      <c r="E219" s="404" t="s">
        <v>38</v>
      </c>
      <c r="F219" s="622" t="s">
        <v>109</v>
      </c>
      <c r="G219" s="623"/>
      <c r="H219" s="405">
        <v>1</v>
      </c>
      <c r="I219" s="406"/>
      <c r="J219" s="445"/>
      <c r="K219" s="445"/>
      <c r="L219" s="405">
        <f>K220/5</f>
        <v>0.55090000000000006</v>
      </c>
      <c r="M219" s="445"/>
      <c r="P219" s="484"/>
    </row>
    <row r="220" spans="1:16" s="331" customFormat="1" ht="45">
      <c r="A220" s="318">
        <v>226</v>
      </c>
      <c r="B220" s="332"/>
      <c r="C220" s="333"/>
      <c r="D220" s="333"/>
      <c r="E220" s="333"/>
      <c r="F220" s="444" t="s">
        <v>59</v>
      </c>
      <c r="G220" s="415" t="s">
        <v>451</v>
      </c>
      <c r="H220" s="335"/>
      <c r="I220" s="446" t="s">
        <v>452</v>
      </c>
      <c r="J220" s="441" t="s">
        <v>453</v>
      </c>
      <c r="K220" s="301">
        <v>2.7545000000000002</v>
      </c>
      <c r="L220" s="335" t="str">
        <f>IF(J220="Ya/Tidak",IF(K220="Ya",1,IF(K220="Tidak",0,"Blm Diisi")),IF(J220="A/B/C",IF(K220="A",1,IF(K220="B",0.5,IF(K220="C",0,"Blm Diisi"))),IF(J220="A/B/C/D",IF(K220="A",1,IF(K220="B",0.67,IF(K220="C",0.33,IF(K220="D",0,"Blm Diisi")))),IF(J220="A/B/C/D/E",IF(K220="A",1,IF(K220="B",0.75,IF(K220="C",0.5,IF(K220="D",0.25,IF(K220="E",0,"Blm Diisi"))))),IF(J220="%",IF(K220="","Blm Diisi",K220),IF(J220="Jumlah",IF(K220="","Blm Diisi",""),IF(J220="Rupiah",IF(K220="","Blm Diisi",""),IF(J220="","","-"))))))))</f>
        <v>-</v>
      </c>
      <c r="M220" s="441"/>
      <c r="P220" s="486" t="s">
        <v>865</v>
      </c>
    </row>
    <row r="221" spans="1:16">
      <c r="A221" s="313">
        <v>227</v>
      </c>
      <c r="B221" s="412"/>
      <c r="C221" s="404"/>
      <c r="D221" s="404"/>
      <c r="E221" s="404" t="s">
        <v>108</v>
      </c>
      <c r="F221" s="622" t="s">
        <v>110</v>
      </c>
      <c r="G221" s="623"/>
      <c r="H221" s="405">
        <v>1</v>
      </c>
      <c r="I221" s="406"/>
      <c r="J221" s="445"/>
      <c r="K221" s="445"/>
      <c r="L221" s="405">
        <f>K222/5</f>
        <v>0.4</v>
      </c>
      <c r="M221" s="445"/>
      <c r="P221" s="484"/>
    </row>
    <row r="222" spans="1:16" s="331" customFormat="1" ht="30">
      <c r="A222" s="318">
        <v>228</v>
      </c>
      <c r="B222" s="332"/>
      <c r="C222" s="333"/>
      <c r="D222" s="333"/>
      <c r="E222" s="333"/>
      <c r="F222" s="444" t="s">
        <v>59</v>
      </c>
      <c r="G222" s="415" t="s">
        <v>454</v>
      </c>
      <c r="H222" s="335" t="s">
        <v>183</v>
      </c>
      <c r="I222" s="446" t="s">
        <v>455</v>
      </c>
      <c r="J222" s="441" t="s">
        <v>453</v>
      </c>
      <c r="K222" s="301">
        <v>2</v>
      </c>
      <c r="L222" s="335" t="str">
        <f>IF(J222="Ya/Tidak",IF(K222="Ya",1,IF(K222="Tidak",0,"Blm Diisi")),IF(J222="A/B/C",IF(K222="A",1,IF(K222="B",0.5,IF(K222="C",0,"Blm Diisi"))),IF(J222="A/B/C/D",IF(K222="A",1,IF(K222="B",0.67,IF(K222="C",0.33,IF(K222="D",0,"Blm Diisi")))),IF(J222="A/B/C/D/E",IF(K222="A",1,IF(K222="B",0.75,IF(K222="C",0.5,IF(K222="D",0.25,IF(K222="E",0,"Blm Diisi"))))),IF(J222="%",IF(K222="","Blm Diisi",K222),IF(J222="Jumlah",IF(K222="","Blm Diisi",""),IF(J222="Rupiah",IF(K222="","Blm Diisi",""),IF(J222="","","-"))))))))</f>
        <v>-</v>
      </c>
      <c r="M222" s="441"/>
      <c r="P222" s="486" t="s">
        <v>842</v>
      </c>
    </row>
    <row r="223" spans="1:16">
      <c r="A223" s="313">
        <v>229</v>
      </c>
      <c r="B223" s="412"/>
      <c r="C223" s="404"/>
      <c r="D223" s="404"/>
      <c r="E223" s="404" t="s">
        <v>111</v>
      </c>
      <c r="F223" s="626" t="s">
        <v>493</v>
      </c>
      <c r="G223" s="627"/>
      <c r="H223" s="405">
        <v>1</v>
      </c>
      <c r="I223" s="406"/>
      <c r="J223" s="445"/>
      <c r="K223" s="445"/>
      <c r="L223" s="405">
        <f>K224/100</f>
        <v>0.86260000000000003</v>
      </c>
      <c r="M223" s="445"/>
      <c r="P223" s="484"/>
    </row>
    <row r="224" spans="1:16" s="331" customFormat="1" ht="90">
      <c r="A224" s="318">
        <v>230</v>
      </c>
      <c r="B224" s="332"/>
      <c r="C224" s="333"/>
      <c r="D224" s="333"/>
      <c r="E224" s="333"/>
      <c r="F224" s="444" t="s">
        <v>59</v>
      </c>
      <c r="G224" s="415" t="s">
        <v>492</v>
      </c>
      <c r="H224" s="335"/>
      <c r="I224" s="448" t="s">
        <v>494</v>
      </c>
      <c r="J224" s="441" t="s">
        <v>262</v>
      </c>
      <c r="K224" s="301">
        <v>86.26</v>
      </c>
      <c r="L224" s="335" t="str">
        <f>IF(J224="Ya/Tidak",IF(K224="Ya",1,IF(K224="Tidak",0,"Blm Diisi")),IF(J224="A/B/C",IF(K224="A",1,IF(K224="B",0.5,IF(K224="C",0,"Blm Diisi"))),IF(J224="A/B/C/D",IF(K224="A",1,IF(K224="B",0.67,IF(K224="C",0.33,IF(K224="D",0,"Blm Diisi")))),IF(J224="A/B/C/D/E",IF(K224="A",1,IF(K224="B",0.75,IF(K224="C",0.5,IF(K224="D",0.25,IF(K224="E",0,"Blm Diisi"))))),IF(J224="%",IF(K224="","Blm Diisi",K224),IF(J224="Jumlah",IF(K224="","Blm Diisi",""),IF(J224="Rupiah",IF(K224="","Blm Diisi",""),IF(J224="","","-"))))))))</f>
        <v>-</v>
      </c>
      <c r="M224" s="441"/>
      <c r="P224" s="486" t="s">
        <v>956</v>
      </c>
    </row>
    <row r="225" spans="1:16">
      <c r="A225" s="313">
        <v>231</v>
      </c>
      <c r="B225" s="327"/>
      <c r="C225" s="327" t="s">
        <v>534</v>
      </c>
      <c r="D225" s="571" t="s">
        <v>75</v>
      </c>
      <c r="E225" s="572"/>
      <c r="F225" s="572"/>
      <c r="G225" s="572"/>
      <c r="H225" s="328">
        <v>30</v>
      </c>
      <c r="I225" s="449"/>
      <c r="J225" s="397"/>
      <c r="K225" s="397"/>
      <c r="L225" s="397">
        <f>SUM(L226,L244,L273,L283,L293,L322,L343,L380)</f>
        <v>17.230594545122642</v>
      </c>
      <c r="M225" s="397"/>
      <c r="P225" s="396"/>
    </row>
    <row r="226" spans="1:16">
      <c r="A226" s="318">
        <v>232</v>
      </c>
      <c r="B226" s="355"/>
      <c r="C226" s="356"/>
      <c r="D226" s="450">
        <v>1</v>
      </c>
      <c r="E226" s="586" t="s">
        <v>8</v>
      </c>
      <c r="F226" s="587"/>
      <c r="G226" s="588"/>
      <c r="H226" s="401">
        <v>3</v>
      </c>
      <c r="I226" s="414"/>
      <c r="J226" s="401"/>
      <c r="K226" s="401"/>
      <c r="L226" s="401">
        <f>SUM(L227,L237,L242)</f>
        <v>0.82954545454545459</v>
      </c>
      <c r="M226" s="401"/>
      <c r="P226" s="414"/>
    </row>
    <row r="227" spans="1:16">
      <c r="A227" s="313">
        <v>233</v>
      </c>
      <c r="B227" s="412"/>
      <c r="C227" s="404"/>
      <c r="D227" s="404"/>
      <c r="E227" s="404" t="s">
        <v>9</v>
      </c>
      <c r="F227" s="626" t="s">
        <v>114</v>
      </c>
      <c r="G227" s="627"/>
      <c r="H227" s="405">
        <v>1.5</v>
      </c>
      <c r="I227" s="406"/>
      <c r="J227" s="405"/>
      <c r="K227" s="405"/>
      <c r="L227" s="405">
        <f>AVERAGE(L228:L236)*H227</f>
        <v>7.9545454545454544E-2</v>
      </c>
      <c r="M227" s="405"/>
      <c r="P227" s="406"/>
    </row>
    <row r="228" spans="1:16" s="331" customFormat="1" ht="30">
      <c r="A228" s="318">
        <v>234</v>
      </c>
      <c r="B228" s="332"/>
      <c r="C228" s="333"/>
      <c r="D228" s="333"/>
      <c r="E228" s="333"/>
      <c r="F228" s="407" t="s">
        <v>152</v>
      </c>
      <c r="G228" s="341" t="s">
        <v>182</v>
      </c>
      <c r="H228" s="335" t="s">
        <v>183</v>
      </c>
      <c r="I228" s="408" t="s">
        <v>184</v>
      </c>
      <c r="J228" s="335" t="s">
        <v>185</v>
      </c>
      <c r="K228" s="451">
        <f>IF(OR(K229="",K230=""),"Blm Diisi",IF(K230/K229&gt;1,1,K230/K229))</f>
        <v>0</v>
      </c>
      <c r="L228" s="335">
        <f t="shared" ref="L228:L236" si="7">IF(J228="Ya/Tidak",IF(K228="Ya",1,IF(K228="Tidak",0,"Blm Diisi")),IF(J228="A/B/C",IF(K228="A",1,IF(K228="B",0.5,IF(K228="C",0,"Blm Diisi"))),IF(J228="A/B/C/D",IF(K228="A",1,IF(K228="B",0.67,IF(K228="C",0.33,IF(K228="D",0,"Blm Diisi")))),IF(J228="A/B/C/D/E",IF(K228="A",1,IF(K228="B",0.75,IF(K228="C",0.5,IF(K228="D",0.25,IF(K228="E",0,"Blm Diisi"))))),IF(J228="%",IF(K228="","Blm Diisi",K228),IF(J228="Jumlah",IF(K228="","Blm Diisi",""),IF(J228="Rupiah",IF(K228="","Blm Diisi",""),IF(J228="","","-"))))))))</f>
        <v>0</v>
      </c>
      <c r="M228" s="335"/>
      <c r="P228" s="486" t="s">
        <v>951</v>
      </c>
    </row>
    <row r="229" spans="1:16" s="331" customFormat="1">
      <c r="A229" s="313">
        <v>235</v>
      </c>
      <c r="B229" s="332"/>
      <c r="C229" s="333"/>
      <c r="D229" s="333"/>
      <c r="E229" s="333"/>
      <c r="F229" s="407" t="s">
        <v>183</v>
      </c>
      <c r="G229" s="452" t="s">
        <v>189</v>
      </c>
      <c r="H229" s="335" t="s">
        <v>183</v>
      </c>
      <c r="I229" s="408" t="s">
        <v>183</v>
      </c>
      <c r="J229" s="335" t="s">
        <v>186</v>
      </c>
      <c r="K229" s="300">
        <v>14</v>
      </c>
      <c r="L229" s="335" t="str">
        <f>IF(J229="Ya/Tidak",IF(K229="Ya",1,IF(K229="Tidak",0,"Blm Diisi")),IF(J229="A/B/C",IF(K229="A",1,IF(K229="B",0.5,IF(K229="C",0,"Blm Diisi"))),IF(J229="A/B/C/D",IF(K229="A",1,IF(K229="B",0.67,IF(K229="C",0.33,IF(K229="D",0,"Blm Diisi")))),IF(J229="A/B/C/D/E",IF(K229="A",1,IF(K229="B",0.75,IF(K229="C",0.5,IF(K229="D",0.25,IF(K229="E",0,"Blm Diisi"))))),IF(J229="%",IF(K229="","Blm Diisi",K229),IF(J229="Jumlah",IF(K229="","Blm Diisi",""),IF(J229="Rupiah",IF(K229="","Blm Diisi",""),IF(J229="","","-"))))))))</f>
        <v/>
      </c>
      <c r="M229" s="335"/>
      <c r="P229" s="299"/>
    </row>
    <row r="230" spans="1:16" s="331" customFormat="1">
      <c r="A230" s="318">
        <v>236</v>
      </c>
      <c r="B230" s="332"/>
      <c r="C230" s="333"/>
      <c r="D230" s="333"/>
      <c r="E230" s="333"/>
      <c r="F230" s="407" t="s">
        <v>183</v>
      </c>
      <c r="G230" s="452" t="s">
        <v>190</v>
      </c>
      <c r="H230" s="335" t="s">
        <v>183</v>
      </c>
      <c r="I230" s="408" t="s">
        <v>183</v>
      </c>
      <c r="J230" s="335" t="s">
        <v>186</v>
      </c>
      <c r="K230" s="300">
        <v>0</v>
      </c>
      <c r="L230" s="335" t="str">
        <f>IF(J230="Ya/Tidak",IF(K230="Ya",1,IF(K230="Tidak",0,"Blm Diisi")),IF(J230="A/B/C",IF(K230="A",1,IF(K230="B",0.5,IF(K230="C",0,"Blm Diisi"))),IF(J230="A/B/C/D",IF(K230="A",1,IF(K230="B",0.67,IF(K230="C",0.33,IF(K230="D",0,"Blm Diisi")))),IF(J230="A/B/C/D/E",IF(K230="A",1,IF(K230="B",0.75,IF(K230="C",0.5,IF(K230="D",0.25,IF(K230="E",0,"Blm Diisi"))))),IF(J230="%",IF(K230="","Blm Diisi",K230),IF(J230="Jumlah",IF(K230="","Blm Diisi",""),IF(J230="Rupiah",IF(K230="","Blm Diisi",""),IF(J230="","","-"))))))))</f>
        <v/>
      </c>
      <c r="M230" s="335"/>
      <c r="P230" s="299"/>
    </row>
    <row r="231" spans="1:16" s="331" customFormat="1" ht="45">
      <c r="A231" s="313">
        <v>237</v>
      </c>
      <c r="B231" s="332"/>
      <c r="C231" s="333"/>
      <c r="D231" s="333"/>
      <c r="E231" s="333"/>
      <c r="F231" s="407" t="s">
        <v>155</v>
      </c>
      <c r="G231" s="341" t="s">
        <v>187</v>
      </c>
      <c r="H231" s="335"/>
      <c r="I231" s="408" t="s">
        <v>188</v>
      </c>
      <c r="J231" s="335" t="s">
        <v>185</v>
      </c>
      <c r="K231" s="451">
        <f>IF(OR(K232="",K233=""),"Blm Diisi",IF(K233/K232&gt;1,1,K233/K232))</f>
        <v>0</v>
      </c>
      <c r="L231" s="335">
        <f t="shared" si="7"/>
        <v>0</v>
      </c>
      <c r="M231" s="335"/>
      <c r="P231" s="299" t="s">
        <v>951</v>
      </c>
    </row>
    <row r="232" spans="1:16" s="331" customFormat="1">
      <c r="A232" s="318">
        <v>238</v>
      </c>
      <c r="B232" s="332"/>
      <c r="C232" s="333"/>
      <c r="D232" s="333"/>
      <c r="E232" s="333"/>
      <c r="F232" s="407"/>
      <c r="G232" s="452" t="s">
        <v>190</v>
      </c>
      <c r="H232" s="335"/>
      <c r="I232" s="408"/>
      <c r="J232" s="335" t="s">
        <v>186</v>
      </c>
      <c r="K232" s="300">
        <v>7</v>
      </c>
      <c r="L232" s="335" t="str">
        <f t="shared" si="7"/>
        <v/>
      </c>
      <c r="M232" s="335"/>
      <c r="P232" s="299"/>
    </row>
    <row r="233" spans="1:16" s="331" customFormat="1" ht="30">
      <c r="A233" s="313">
        <v>239</v>
      </c>
      <c r="B233" s="332"/>
      <c r="C233" s="333"/>
      <c r="D233" s="333"/>
      <c r="E233" s="333"/>
      <c r="F233" s="407"/>
      <c r="G233" s="452" t="s">
        <v>191</v>
      </c>
      <c r="H233" s="335"/>
      <c r="I233" s="408"/>
      <c r="J233" s="335" t="s">
        <v>186</v>
      </c>
      <c r="K233" s="300">
        <v>0</v>
      </c>
      <c r="L233" s="335" t="str">
        <f t="shared" si="7"/>
        <v/>
      </c>
      <c r="M233" s="335"/>
      <c r="P233" s="299"/>
    </row>
    <row r="234" spans="1:16" s="331" customFormat="1" ht="45">
      <c r="A234" s="318">
        <v>240</v>
      </c>
      <c r="B234" s="332"/>
      <c r="C234" s="333"/>
      <c r="D234" s="333"/>
      <c r="E234" s="333"/>
      <c r="F234" s="407" t="s">
        <v>157</v>
      </c>
      <c r="G234" s="341" t="s">
        <v>632</v>
      </c>
      <c r="H234" s="335"/>
      <c r="I234" s="408" t="s">
        <v>633</v>
      </c>
      <c r="J234" s="335" t="s">
        <v>185</v>
      </c>
      <c r="K234" s="451">
        <f>IF(OR(K235="",K236=""),"Blm Diisi",IF(K236/K235&gt;1,1,K236/K235))</f>
        <v>0.15909090909090909</v>
      </c>
      <c r="L234" s="335">
        <f t="shared" si="7"/>
        <v>0.15909090909090909</v>
      </c>
      <c r="M234" s="335"/>
      <c r="P234" s="299"/>
    </row>
    <row r="235" spans="1:16" s="331" customFormat="1">
      <c r="A235" s="313">
        <v>241</v>
      </c>
      <c r="B235" s="332"/>
      <c r="C235" s="333"/>
      <c r="D235" s="333"/>
      <c r="E235" s="333"/>
      <c r="F235" s="407"/>
      <c r="G235" s="452" t="s">
        <v>192</v>
      </c>
      <c r="H235" s="335"/>
      <c r="I235" s="408"/>
      <c r="J235" s="335" t="s">
        <v>186</v>
      </c>
      <c r="K235" s="300">
        <v>44</v>
      </c>
      <c r="L235" s="335" t="str">
        <f t="shared" si="7"/>
        <v/>
      </c>
      <c r="M235" s="335"/>
      <c r="P235" s="299"/>
    </row>
    <row r="236" spans="1:16" s="331" customFormat="1" ht="30">
      <c r="A236" s="318">
        <v>242</v>
      </c>
      <c r="B236" s="332"/>
      <c r="C236" s="333"/>
      <c r="D236" s="333"/>
      <c r="E236" s="333"/>
      <c r="F236" s="407"/>
      <c r="G236" s="452" t="s">
        <v>193</v>
      </c>
      <c r="H236" s="335"/>
      <c r="I236" s="408"/>
      <c r="J236" s="335" t="s">
        <v>186</v>
      </c>
      <c r="K236" s="300">
        <v>7</v>
      </c>
      <c r="L236" s="335" t="str">
        <f t="shared" si="7"/>
        <v/>
      </c>
      <c r="M236" s="335"/>
      <c r="P236" s="299"/>
    </row>
    <row r="237" spans="1:16">
      <c r="A237" s="313">
        <v>243</v>
      </c>
      <c r="B237" s="412"/>
      <c r="C237" s="404"/>
      <c r="D237" s="404"/>
      <c r="E237" s="404" t="s">
        <v>11</v>
      </c>
      <c r="F237" s="626" t="s">
        <v>115</v>
      </c>
      <c r="G237" s="627"/>
      <c r="H237" s="405">
        <v>1</v>
      </c>
      <c r="I237" s="406"/>
      <c r="J237" s="405"/>
      <c r="K237" s="405"/>
      <c r="L237" s="405">
        <f>AVERAGE(L238:L241)*H237</f>
        <v>0.25</v>
      </c>
      <c r="M237" s="405"/>
      <c r="P237" s="406"/>
    </row>
    <row r="238" spans="1:16" s="331" customFormat="1" ht="210">
      <c r="A238" s="318">
        <v>244</v>
      </c>
      <c r="B238" s="332"/>
      <c r="C238" s="333"/>
      <c r="D238" s="333"/>
      <c r="E238" s="333"/>
      <c r="F238" s="407" t="s">
        <v>152</v>
      </c>
      <c r="G238" s="341" t="s">
        <v>603</v>
      </c>
      <c r="H238" s="335"/>
      <c r="I238" s="408" t="s">
        <v>507</v>
      </c>
      <c r="J238" s="335" t="s">
        <v>180</v>
      </c>
      <c r="K238" s="167" t="s">
        <v>827</v>
      </c>
      <c r="L238" s="335">
        <f>IF(J238="Ya/Tidak",IF(K238="Ya",1,IF(K238="Tidak",0,"Blm Diisi")),IF(J238="A/B/C",IF(K238="A",1,IF(K238="B",0.5,IF(K238="C",0,"Blm Diisi"))),IF(J238="A/B/C/D",IF(K238="A",1,IF(K238="B",0.67,IF(K238="C",0.33,IF(K238="D",0,"Blm Diisi")))),IF(J238="A/B/C/D/E",IF(K238="A",1,IF(K238="B",0.75,IF(K238="C",0.5,IF(K238="D",0.25,IF(K238="E",0,"Blm Diisi"))))),IF(J238="%",IF(K238="","Blm Diisi",K238),IF(J238="Jumlah",IF(K238="","Blm Diisi",""),IF(J238="Rupiah",IF(K238="","Blm Diisi",""),IF(J238="","","-"))))))))</f>
        <v>0.5</v>
      </c>
      <c r="M238" s="335"/>
      <c r="P238" s="486" t="s">
        <v>873</v>
      </c>
    </row>
    <row r="239" spans="1:16" s="331" customFormat="1" ht="75">
      <c r="A239" s="313">
        <v>245</v>
      </c>
      <c r="B239" s="332"/>
      <c r="C239" s="333"/>
      <c r="D239" s="333"/>
      <c r="E239" s="333"/>
      <c r="F239" s="407" t="s">
        <v>155</v>
      </c>
      <c r="G239" s="341" t="s">
        <v>194</v>
      </c>
      <c r="H239" s="335"/>
      <c r="I239" s="408"/>
      <c r="J239" s="335" t="s">
        <v>185</v>
      </c>
      <c r="K239" s="451">
        <f>IF(OR(K240="",K241=""),"Blm Diisi",IF(K241/K240&gt;1,1,K241/K240))</f>
        <v>0</v>
      </c>
      <c r="L239" s="335">
        <f>IF(J239="Ya/Tidak",IF(K239="Ya",1,IF(K239="Tidak",0,"Blm Diisi")),IF(J239="A/B/C",IF(K239="A",1,IF(K239="B",0.5,IF(K239="C",0,"Blm Diisi"))),IF(J239="A/B/C/D",IF(K239="A",1,IF(K239="B",0.67,IF(K239="C",0.33,IF(K239="D",0,"Blm Diisi")))),IF(J239="A/B/C/D/E",IF(K239="A",1,IF(K239="B",0.75,IF(K239="C",0.5,IF(K239="D",0.25,IF(K239="E",0,"Blm Diisi"))))),IF(J239="%",IF(K239="","Blm Diisi",K239),IF(J239="Jumlah",IF(K239="","Blm Diisi",""),IF(J239="Rupiah",IF(K239="","Blm Diisi",""),IF(J239="","","-"))))))))</f>
        <v>0</v>
      </c>
      <c r="M239" s="335"/>
      <c r="P239" s="299"/>
    </row>
    <row r="240" spans="1:16" s="331" customFormat="1" ht="114.75" customHeight="1">
      <c r="A240" s="318">
        <v>246</v>
      </c>
      <c r="B240" s="332"/>
      <c r="C240" s="333"/>
      <c r="D240" s="333"/>
      <c r="E240" s="333"/>
      <c r="F240" s="407"/>
      <c r="G240" s="452" t="s">
        <v>195</v>
      </c>
      <c r="H240" s="335"/>
      <c r="I240" s="408" t="s">
        <v>197</v>
      </c>
      <c r="J240" s="335" t="s">
        <v>186</v>
      </c>
      <c r="K240" s="300">
        <v>15</v>
      </c>
      <c r="L240" s="335" t="str">
        <f>IF(J240="Ya/Tidak",IF(K240="Ya",1,IF(K240="Tidak",0,"Blm Diisi")),IF(J240="A/B/C",IF(K240="A",1,IF(K240="B",0.5,IF(K240="C",0,"Blm Diisi"))),IF(J240="A/B/C/D",IF(K240="A",1,IF(K240="B",0.67,IF(K240="C",0.33,IF(K240="D",0,"Blm Diisi")))),IF(J240="A/B/C/D/E",IF(K240="A",1,IF(K240="B",0.75,IF(K240="C",0.5,IF(K240="D",0.25,IF(K240="E",0,"Blm Diisi"))))),IF(J240="%",IF(K240="","Blm Diisi",K240),IF(J240="Jumlah",IF(K240="","Blm Diisi",""),IF(J240="Rupiah",IF(K240="","Blm Diisi",""),IF(J240="","","-"))))))))</f>
        <v/>
      </c>
      <c r="M240" s="335"/>
      <c r="P240" s="299"/>
    </row>
    <row r="241" spans="1:16" s="331" customFormat="1" ht="90">
      <c r="A241" s="313">
        <v>247</v>
      </c>
      <c r="B241" s="332"/>
      <c r="C241" s="333"/>
      <c r="D241" s="333"/>
      <c r="E241" s="333"/>
      <c r="F241" s="407"/>
      <c r="G241" s="452" t="s">
        <v>196</v>
      </c>
      <c r="H241" s="335"/>
      <c r="I241" s="408" t="s">
        <v>198</v>
      </c>
      <c r="J241" s="335" t="s">
        <v>186</v>
      </c>
      <c r="K241" s="300">
        <v>0</v>
      </c>
      <c r="L241" s="335" t="str">
        <f>IF(J241="Ya/Tidak",IF(K241="Ya",1,IF(K241="Tidak",0,"Blm Diisi")),IF(J241="A/B/C",IF(K241="A",1,IF(K241="B",0.5,IF(K241="C",0,"Blm Diisi"))),IF(J241="A/B/C/D",IF(K241="A",1,IF(K241="B",0.67,IF(K241="C",0.33,IF(K241="D",0,"Blm Diisi")))),IF(J241="A/B/C/D/E",IF(K241="A",1,IF(K241="B",0.75,IF(K241="C",0.5,IF(K241="D",0.25,IF(K241="E",0,"Blm Diisi"))))),IF(J241="%",IF(K241="","Blm Diisi",K241),IF(J241="Jumlah",IF(K241="","Blm Diisi",""),IF(J241="Rupiah",IF(K241="","Blm Diisi",""),IF(J241="","","-"))))))))</f>
        <v/>
      </c>
      <c r="M241" s="335"/>
      <c r="P241" s="299"/>
    </row>
    <row r="242" spans="1:16">
      <c r="A242" s="318">
        <v>248</v>
      </c>
      <c r="B242" s="412"/>
      <c r="C242" s="404"/>
      <c r="D242" s="404"/>
      <c r="E242" s="404" t="s">
        <v>13</v>
      </c>
      <c r="F242" s="626" t="s">
        <v>116</v>
      </c>
      <c r="G242" s="627"/>
      <c r="H242" s="405">
        <v>0.5</v>
      </c>
      <c r="I242" s="406"/>
      <c r="J242" s="405"/>
      <c r="K242" s="405"/>
      <c r="L242" s="405">
        <f>AVERAGE(L243)*H242</f>
        <v>0.5</v>
      </c>
      <c r="M242" s="405"/>
      <c r="P242" s="406"/>
    </row>
    <row r="243" spans="1:16" s="331" customFormat="1" ht="135">
      <c r="A243" s="313">
        <v>249</v>
      </c>
      <c r="B243" s="332"/>
      <c r="C243" s="333"/>
      <c r="D243" s="333"/>
      <c r="E243" s="407"/>
      <c r="F243" s="444" t="s">
        <v>59</v>
      </c>
      <c r="G243" s="415" t="s">
        <v>199</v>
      </c>
      <c r="H243" s="335"/>
      <c r="I243" s="408" t="s">
        <v>200</v>
      </c>
      <c r="J243" s="335" t="s">
        <v>156</v>
      </c>
      <c r="K243" s="167" t="s">
        <v>824</v>
      </c>
      <c r="L243" s="335">
        <f>IF(J243="Ya/Tidak",IF(K243="Ya",1,IF(K243="Tidak",0,"Blm Diisi")),IF(J243="A/B/C",IF(K243="A",1,IF(K243="B",0.5,IF(K243="C",0,"Blm Diisi"))),IF(J243="A/B/C/D",IF(K243="A",1,IF(K243="B",0.67,IF(K243="C",0.33,IF(K243="D",0,"Blm Diisi")))),IF(J243="A/B/C/D/E",IF(K243="A",1,IF(K243="B",0.75,IF(K243="C",0.5,IF(K243="D",0.25,IF(K243="E",0,"Blm Diisi"))))),IF(J243="%",IF(K243="","Blm Diisi",K243),IF(J243="Jumlah",IF(K243="","Blm Diisi",""),IF(J243="Rupiah",IF(K243="","Blm Diisi",""),IF(J243="","","-"))))))))</f>
        <v>1</v>
      </c>
      <c r="M243" s="335"/>
      <c r="P243" s="486" t="s">
        <v>874</v>
      </c>
    </row>
    <row r="244" spans="1:16">
      <c r="A244" s="318">
        <v>250</v>
      </c>
      <c r="B244" s="355"/>
      <c r="C244" s="356"/>
      <c r="D244" s="356">
        <v>2</v>
      </c>
      <c r="E244" s="586" t="s">
        <v>17</v>
      </c>
      <c r="F244" s="587"/>
      <c r="G244" s="588"/>
      <c r="H244" s="401">
        <v>3</v>
      </c>
      <c r="I244" s="414"/>
      <c r="J244" s="401"/>
      <c r="K244" s="401"/>
      <c r="L244" s="401">
        <f>SUM(L245,L250)</f>
        <v>2.9333333333333336</v>
      </c>
      <c r="M244" s="401"/>
      <c r="P244" s="414"/>
    </row>
    <row r="245" spans="1:16">
      <c r="A245" s="313">
        <v>251</v>
      </c>
      <c r="B245" s="412"/>
      <c r="C245" s="404"/>
      <c r="D245" s="404"/>
      <c r="E245" s="404" t="s">
        <v>9</v>
      </c>
      <c r="F245" s="626" t="s">
        <v>119</v>
      </c>
      <c r="G245" s="627"/>
      <c r="H245" s="405">
        <v>2</v>
      </c>
      <c r="I245" s="406"/>
      <c r="J245" s="405"/>
      <c r="K245" s="405"/>
      <c r="L245" s="405">
        <f>AVERAGE(L246:L247)*H245</f>
        <v>2</v>
      </c>
      <c r="M245" s="405"/>
      <c r="P245" s="406"/>
    </row>
    <row r="246" spans="1:16" s="331" customFormat="1" ht="90">
      <c r="A246" s="318">
        <v>252</v>
      </c>
      <c r="B246" s="332"/>
      <c r="C246" s="333"/>
      <c r="D246" s="333"/>
      <c r="E246" s="333"/>
      <c r="F246" s="333" t="s">
        <v>152</v>
      </c>
      <c r="G246" s="415" t="s">
        <v>593</v>
      </c>
      <c r="H246" s="335"/>
      <c r="I246" s="408" t="s">
        <v>208</v>
      </c>
      <c r="J246" s="335" t="s">
        <v>154</v>
      </c>
      <c r="K246" s="167" t="s">
        <v>824</v>
      </c>
      <c r="L246" s="335">
        <f>IF(J246="Ya/Tidak",IF(K246="Ya",1,IF(K246="Tidak",0,"Blm Diisi")),IF(J246="A/B/C",IF(K246="A",1,IF(K246="B",0.5,IF(K246="C",0,"Blm Diisi"))),IF(J246="A/B/C/D",IF(K246="A",1,IF(K246="B",0.67,IF(K246="C",0.33,IF(K246="D",0,"Blm Diisi")))),IF(J246="A/B/C/D/E",IF(K246="A",1,IF(K246="B",0.75,IF(K246="C",0.5,IF(K246="D",0.25,IF(K246="E",0,"Blm Diisi"))))),IF(J246="%",IF(K246="","Blm Diisi",K246),IF(J246="Jumlah",IF(K246="","Blm Diisi",""),IF(J246="Rupiah",IF(K246="","Blm Diisi",""),IF(J246="","","-"))))))))</f>
        <v>1</v>
      </c>
      <c r="M246" s="335"/>
      <c r="P246" s="486" t="s">
        <v>885</v>
      </c>
    </row>
    <row r="247" spans="1:16" s="331" customFormat="1" ht="75">
      <c r="A247" s="313">
        <v>253</v>
      </c>
      <c r="B247" s="332"/>
      <c r="C247" s="333"/>
      <c r="D247" s="333"/>
      <c r="E247" s="333"/>
      <c r="F247" s="333" t="s">
        <v>155</v>
      </c>
      <c r="G247" s="415" t="s">
        <v>205</v>
      </c>
      <c r="H247" s="335"/>
      <c r="I247" s="408" t="s">
        <v>209</v>
      </c>
      <c r="J247" s="335" t="s">
        <v>185</v>
      </c>
      <c r="K247" s="451">
        <f>IF(OR(K248="",K249=""),"Blm Diisi",IF(K249/K248&gt;1,1,K249/K248))</f>
        <v>1</v>
      </c>
      <c r="L247" s="335">
        <f>IF(J247="Ya/Tidak",IF(K247="Ya",1,IF(K247="Tidak",0,"Blm Diisi")),IF(J247="A/B/C",IF(K247="A",1,IF(K247="B",0.5,IF(K247="C",0,"Blm Diisi"))),IF(J247="A/B/C/D",IF(K247="A",1,IF(K247="B",0.67,IF(K247="C",0.33,IF(K247="D",0,"Blm Diisi")))),IF(J247="A/B/C/D/E",IF(K247="A",1,IF(K247="B",0.75,IF(K247="C",0.5,IF(K247="D",0.25,IF(K247="E",0,"Blm Diisi"))))),IF(J247="%",IF(K247="","Blm Diisi",K247),IF(J247="Jumlah",IF(K247="","Blm Diisi",""),IF(J247="Rupiah",IF(K247="","Blm Diisi",""),IF(J247="","","-"))))))))</f>
        <v>1</v>
      </c>
      <c r="M247" s="335"/>
      <c r="P247" s="299"/>
    </row>
    <row r="248" spans="1:16" s="331" customFormat="1" ht="30">
      <c r="A248" s="318">
        <v>254</v>
      </c>
      <c r="B248" s="332"/>
      <c r="C248" s="333"/>
      <c r="D248" s="333"/>
      <c r="E248" s="333"/>
      <c r="F248" s="333" t="s">
        <v>183</v>
      </c>
      <c r="G248" s="453" t="s">
        <v>206</v>
      </c>
      <c r="H248" s="335"/>
      <c r="I248" s="408"/>
      <c r="J248" s="335" t="s">
        <v>186</v>
      </c>
      <c r="K248" s="300">
        <v>1</v>
      </c>
      <c r="L248" s="335" t="str">
        <f>IF(J248="Ya/Tidak",IF(K248="Ya",1,IF(K248="Tidak",0,"Blm Diisi")),IF(J248="A/B/C",IF(K248="A",1,IF(K248="B",0.5,IF(K248="C",0,"Blm Diisi"))),IF(J248="A/B/C/D",IF(K248="A",1,IF(K248="B",0.67,IF(K248="C",0.33,IF(K248="D",0,"Blm Diisi")))),IF(J248="A/B/C/D/E",IF(K248="A",1,IF(K248="B",0.75,IF(K248="C",0.5,IF(K248="D",0.25,IF(K248="E",0,"Blm Diisi"))))),IF(J248="%",IF(K248="","Blm Diisi",K248),IF(J248="Jumlah",IF(K248="","Blm Diisi",""),IF(J248="Rupiah",IF(K248="","Blm Diisi",""),IF(J248="","","-"))))))))</f>
        <v/>
      </c>
      <c r="M248" s="335"/>
      <c r="P248" s="299"/>
    </row>
    <row r="249" spans="1:16" s="331" customFormat="1" ht="60">
      <c r="A249" s="313">
        <v>255</v>
      </c>
      <c r="B249" s="332"/>
      <c r="C249" s="333"/>
      <c r="D249" s="333"/>
      <c r="E249" s="333"/>
      <c r="F249" s="333" t="s">
        <v>183</v>
      </c>
      <c r="G249" s="453" t="s">
        <v>207</v>
      </c>
      <c r="H249" s="335"/>
      <c r="I249" s="408"/>
      <c r="J249" s="335" t="s">
        <v>186</v>
      </c>
      <c r="K249" s="300">
        <v>23</v>
      </c>
      <c r="L249" s="335" t="str">
        <f>IF(J249="Ya/Tidak",IF(K249="Ya",1,IF(K249="Tidak",0,"Blm Diisi")),IF(J249="A/B/C",IF(K249="A",1,IF(K249="B",0.5,IF(K249="C",0,"Blm Diisi"))),IF(J249="A/B/C/D",IF(K249="A",1,IF(K249="B",0.67,IF(K249="C",0.33,IF(K249="D",0,"Blm Diisi")))),IF(J249="A/B/C/D/E",IF(K249="A",1,IF(K249="B",0.75,IF(K249="C",0.5,IF(K249="D",0.25,IF(K249="E",0,"Blm Diisi"))))),IF(J249="%",IF(K249="","Blm Diisi",K249),IF(J249="Jumlah",IF(K249="","Blm Diisi",""),IF(J249="Rupiah",IF(K249="","Blm Diisi",""),IF(J249="","","-"))))))))</f>
        <v/>
      </c>
      <c r="M249" s="335"/>
      <c r="P249" s="299"/>
    </row>
    <row r="250" spans="1:16">
      <c r="A250" s="318">
        <v>256</v>
      </c>
      <c r="B250" s="412"/>
      <c r="C250" s="404"/>
      <c r="D250" s="404"/>
      <c r="E250" s="404" t="s">
        <v>11</v>
      </c>
      <c r="F250" s="626" t="s">
        <v>120</v>
      </c>
      <c r="G250" s="627"/>
      <c r="H250" s="405">
        <v>1</v>
      </c>
      <c r="I250" s="406"/>
      <c r="J250" s="405"/>
      <c r="K250" s="405"/>
      <c r="L250" s="405">
        <f>AVERAGE(L251)*H250</f>
        <v>0.93333333333333335</v>
      </c>
      <c r="M250" s="405"/>
      <c r="P250" s="406"/>
    </row>
    <row r="251" spans="1:16" s="331" customFormat="1" ht="90">
      <c r="A251" s="313">
        <v>257</v>
      </c>
      <c r="B251" s="332"/>
      <c r="C251" s="333"/>
      <c r="D251" s="454"/>
      <c r="E251" s="407"/>
      <c r="F251" s="444" t="s">
        <v>59</v>
      </c>
      <c r="G251" s="415" t="s">
        <v>210</v>
      </c>
      <c r="H251" s="335"/>
      <c r="I251" s="408" t="s">
        <v>211</v>
      </c>
      <c r="J251" s="335" t="s">
        <v>185</v>
      </c>
      <c r="K251" s="451">
        <f>IF(OR(K252="",K259="",K266="Blm Diisi"),"Blm Diisi",IF(K259/K252&gt;1,1,K259/K252))</f>
        <v>0.93333333333333335</v>
      </c>
      <c r="L251" s="335">
        <f t="shared" ref="L251:L272" si="8">IF(J251="Ya/Tidak",IF(K251="Ya",1,IF(K251="Tidak",0,"Blm Diisi")),IF(J251="A/B/C",IF(K251="A",1,IF(K251="B",0.5,IF(K251="C",0,"Blm Diisi"))),IF(J251="A/B/C/D",IF(K251="A",1,IF(K251="B",0.67,IF(K251="C",0.33,IF(K251="D",0,"Blm Diisi")))),IF(J251="A/B/C/D/E",IF(K251="A",1,IF(K251="B",0.75,IF(K251="C",0.5,IF(K251="D",0.25,IF(K251="E",0,"Blm Diisi"))))),IF(J251="%",IF(K251="","Blm Diisi",K251),IF(J251="Jumlah",IF(K251="","Blm Diisi",""),IF(J251="Rupiah",IF(K251="","Blm Diisi",""),IF(J251="","","-"))))))))</f>
        <v>0.93333333333333335</v>
      </c>
      <c r="M251" s="335"/>
      <c r="P251" s="486" t="s">
        <v>884</v>
      </c>
    </row>
    <row r="252" spans="1:16" s="331" customFormat="1" ht="30">
      <c r="A252" s="318">
        <v>258</v>
      </c>
      <c r="B252" s="332"/>
      <c r="C252" s="333"/>
      <c r="D252" s="454"/>
      <c r="E252" s="407"/>
      <c r="F252" s="455" t="s">
        <v>59</v>
      </c>
      <c r="G252" s="415" t="s">
        <v>212</v>
      </c>
      <c r="H252" s="335"/>
      <c r="I252" s="408"/>
      <c r="J252" s="335" t="s">
        <v>186</v>
      </c>
      <c r="K252" s="335">
        <v>15</v>
      </c>
      <c r="L252" s="335" t="str">
        <f t="shared" si="8"/>
        <v/>
      </c>
      <c r="M252" s="335"/>
      <c r="P252" s="299"/>
    </row>
    <row r="253" spans="1:16" s="331" customFormat="1">
      <c r="A253" s="313">
        <v>259</v>
      </c>
      <c r="B253" s="332"/>
      <c r="C253" s="333"/>
      <c r="D253" s="454"/>
      <c r="E253" s="407"/>
      <c r="F253" s="455"/>
      <c r="G253" s="453" t="s">
        <v>215</v>
      </c>
      <c r="H253" s="335"/>
      <c r="I253" s="408"/>
      <c r="J253" s="335" t="s">
        <v>186</v>
      </c>
      <c r="K253" s="300">
        <v>0</v>
      </c>
      <c r="L253" s="335" t="str">
        <f t="shared" si="8"/>
        <v/>
      </c>
      <c r="M253" s="335"/>
      <c r="P253" s="299"/>
    </row>
    <row r="254" spans="1:16" s="331" customFormat="1">
      <c r="A254" s="318">
        <v>260</v>
      </c>
      <c r="B254" s="332"/>
      <c r="C254" s="333"/>
      <c r="D254" s="454"/>
      <c r="E254" s="407"/>
      <c r="F254" s="455"/>
      <c r="G254" s="453" t="s">
        <v>216</v>
      </c>
      <c r="H254" s="335"/>
      <c r="I254" s="408"/>
      <c r="J254" s="335" t="s">
        <v>186</v>
      </c>
      <c r="K254" s="300">
        <v>0</v>
      </c>
      <c r="L254" s="335" t="str">
        <f t="shared" si="8"/>
        <v/>
      </c>
      <c r="M254" s="335"/>
      <c r="P254" s="299"/>
    </row>
    <row r="255" spans="1:16" s="331" customFormat="1">
      <c r="A255" s="313">
        <v>261</v>
      </c>
      <c r="B255" s="332"/>
      <c r="C255" s="333"/>
      <c r="D255" s="454"/>
      <c r="E255" s="407"/>
      <c r="F255" s="455"/>
      <c r="G255" s="453" t="s">
        <v>217</v>
      </c>
      <c r="H255" s="335"/>
      <c r="I255" s="408"/>
      <c r="J255" s="335" t="s">
        <v>186</v>
      </c>
      <c r="K255" s="300">
        <v>0</v>
      </c>
      <c r="L255" s="335" t="str">
        <f t="shared" si="8"/>
        <v/>
      </c>
      <c r="M255" s="335"/>
      <c r="P255" s="299"/>
    </row>
    <row r="256" spans="1:16" s="331" customFormat="1">
      <c r="A256" s="318">
        <v>262</v>
      </c>
      <c r="B256" s="332"/>
      <c r="C256" s="333"/>
      <c r="D256" s="454"/>
      <c r="E256" s="407"/>
      <c r="F256" s="455"/>
      <c r="G256" s="453" t="s">
        <v>218</v>
      </c>
      <c r="H256" s="335"/>
      <c r="I256" s="408"/>
      <c r="J256" s="335" t="s">
        <v>186</v>
      </c>
      <c r="K256" s="300">
        <v>0</v>
      </c>
      <c r="L256" s="335" t="str">
        <f t="shared" si="8"/>
        <v/>
      </c>
      <c r="M256" s="335"/>
      <c r="P256" s="299"/>
    </row>
    <row r="257" spans="1:16" s="331" customFormat="1">
      <c r="A257" s="313">
        <v>263</v>
      </c>
      <c r="B257" s="332"/>
      <c r="C257" s="333"/>
      <c r="D257" s="454"/>
      <c r="E257" s="407"/>
      <c r="F257" s="455"/>
      <c r="G257" s="453" t="s">
        <v>219</v>
      </c>
      <c r="H257" s="335"/>
      <c r="I257" s="408"/>
      <c r="J257" s="335" t="s">
        <v>186</v>
      </c>
      <c r="K257" s="300">
        <v>15</v>
      </c>
      <c r="L257" s="335" t="str">
        <f t="shared" si="8"/>
        <v/>
      </c>
      <c r="M257" s="335"/>
      <c r="P257" s="299"/>
    </row>
    <row r="258" spans="1:16" s="331" customFormat="1">
      <c r="A258" s="318">
        <v>264</v>
      </c>
      <c r="B258" s="332"/>
      <c r="C258" s="333"/>
      <c r="D258" s="454"/>
      <c r="E258" s="407"/>
      <c r="F258" s="455"/>
      <c r="G258" s="453" t="s">
        <v>220</v>
      </c>
      <c r="H258" s="335"/>
      <c r="I258" s="408"/>
      <c r="J258" s="335" t="s">
        <v>186</v>
      </c>
      <c r="K258" s="300">
        <v>0</v>
      </c>
      <c r="L258" s="335" t="str">
        <f t="shared" si="8"/>
        <v/>
      </c>
      <c r="M258" s="335"/>
      <c r="P258" s="299"/>
    </row>
    <row r="259" spans="1:16" s="331" customFormat="1" ht="30">
      <c r="A259" s="313">
        <v>265</v>
      </c>
      <c r="B259" s="332"/>
      <c r="C259" s="333"/>
      <c r="D259" s="454"/>
      <c r="E259" s="407"/>
      <c r="F259" s="455" t="s">
        <v>59</v>
      </c>
      <c r="G259" s="415" t="s">
        <v>213</v>
      </c>
      <c r="H259" s="335"/>
      <c r="I259" s="408"/>
      <c r="J259" s="335" t="s">
        <v>186</v>
      </c>
      <c r="K259" s="335">
        <v>14</v>
      </c>
      <c r="L259" s="335" t="str">
        <f t="shared" si="8"/>
        <v/>
      </c>
      <c r="M259" s="335"/>
      <c r="P259" s="299"/>
    </row>
    <row r="260" spans="1:16" s="331" customFormat="1">
      <c r="A260" s="318">
        <v>266</v>
      </c>
      <c r="B260" s="332"/>
      <c r="C260" s="333"/>
      <c r="D260" s="454"/>
      <c r="E260" s="407"/>
      <c r="F260" s="455"/>
      <c r="G260" s="453" t="s">
        <v>215</v>
      </c>
      <c r="H260" s="335"/>
      <c r="I260" s="408"/>
      <c r="J260" s="335" t="s">
        <v>186</v>
      </c>
      <c r="K260" s="300">
        <v>0</v>
      </c>
      <c r="L260" s="335" t="str">
        <f t="shared" si="8"/>
        <v/>
      </c>
      <c r="M260" s="335"/>
      <c r="P260" s="299"/>
    </row>
    <row r="261" spans="1:16" s="331" customFormat="1">
      <c r="A261" s="313">
        <v>267</v>
      </c>
      <c r="B261" s="332"/>
      <c r="C261" s="333"/>
      <c r="D261" s="454"/>
      <c r="E261" s="407"/>
      <c r="F261" s="455"/>
      <c r="G261" s="453" t="s">
        <v>216</v>
      </c>
      <c r="H261" s="335"/>
      <c r="I261" s="408"/>
      <c r="J261" s="335" t="s">
        <v>186</v>
      </c>
      <c r="K261" s="300">
        <v>0</v>
      </c>
      <c r="L261" s="335" t="str">
        <f t="shared" si="8"/>
        <v/>
      </c>
      <c r="M261" s="335"/>
      <c r="P261" s="299"/>
    </row>
    <row r="262" spans="1:16" s="331" customFormat="1">
      <c r="A262" s="318">
        <v>268</v>
      </c>
      <c r="B262" s="332"/>
      <c r="C262" s="333"/>
      <c r="D262" s="454"/>
      <c r="E262" s="407"/>
      <c r="F262" s="455"/>
      <c r="G262" s="453" t="s">
        <v>217</v>
      </c>
      <c r="H262" s="335"/>
      <c r="I262" s="408"/>
      <c r="J262" s="335" t="s">
        <v>186</v>
      </c>
      <c r="K262" s="300">
        <v>0</v>
      </c>
      <c r="L262" s="335" t="str">
        <f t="shared" si="8"/>
        <v/>
      </c>
      <c r="M262" s="335"/>
      <c r="P262" s="299"/>
    </row>
    <row r="263" spans="1:16" s="331" customFormat="1">
      <c r="A263" s="313">
        <v>269</v>
      </c>
      <c r="B263" s="332"/>
      <c r="C263" s="333"/>
      <c r="D263" s="454"/>
      <c r="E263" s="407"/>
      <c r="F263" s="455"/>
      <c r="G263" s="453" t="s">
        <v>218</v>
      </c>
      <c r="H263" s="335"/>
      <c r="I263" s="408"/>
      <c r="J263" s="335" t="s">
        <v>186</v>
      </c>
      <c r="K263" s="300">
        <v>0</v>
      </c>
      <c r="L263" s="335" t="str">
        <f t="shared" si="8"/>
        <v/>
      </c>
      <c r="M263" s="335"/>
      <c r="P263" s="299"/>
    </row>
    <row r="264" spans="1:16" s="331" customFormat="1">
      <c r="A264" s="318">
        <v>270</v>
      </c>
      <c r="B264" s="332"/>
      <c r="C264" s="333"/>
      <c r="D264" s="454"/>
      <c r="E264" s="407"/>
      <c r="F264" s="455"/>
      <c r="G264" s="453" t="s">
        <v>219</v>
      </c>
      <c r="H264" s="335"/>
      <c r="I264" s="408"/>
      <c r="J264" s="335" t="s">
        <v>186</v>
      </c>
      <c r="K264" s="300">
        <v>14</v>
      </c>
      <c r="L264" s="335" t="str">
        <f t="shared" si="8"/>
        <v/>
      </c>
      <c r="M264" s="335"/>
      <c r="P264" s="299"/>
    </row>
    <row r="265" spans="1:16" s="331" customFormat="1">
      <c r="A265" s="313">
        <v>271</v>
      </c>
      <c r="B265" s="332"/>
      <c r="C265" s="333"/>
      <c r="D265" s="454"/>
      <c r="E265" s="407"/>
      <c r="F265" s="455"/>
      <c r="G265" s="453" t="s">
        <v>220</v>
      </c>
      <c r="H265" s="335"/>
      <c r="I265" s="408"/>
      <c r="J265" s="335" t="s">
        <v>186</v>
      </c>
      <c r="K265" s="300">
        <v>0</v>
      </c>
      <c r="L265" s="335" t="str">
        <f t="shared" si="8"/>
        <v/>
      </c>
      <c r="M265" s="335"/>
      <c r="P265" s="299"/>
    </row>
    <row r="266" spans="1:16" s="331" customFormat="1" ht="45">
      <c r="A266" s="318">
        <v>272</v>
      </c>
      <c r="B266" s="332"/>
      <c r="C266" s="333"/>
      <c r="D266" s="454"/>
      <c r="E266" s="407"/>
      <c r="F266" s="455" t="s">
        <v>59</v>
      </c>
      <c r="G266" s="415" t="s">
        <v>214</v>
      </c>
      <c r="H266" s="335"/>
      <c r="I266" s="408"/>
      <c r="J266" s="335" t="s">
        <v>186</v>
      </c>
      <c r="K266" s="335">
        <v>16</v>
      </c>
      <c r="L266" s="335" t="str">
        <f t="shared" si="8"/>
        <v/>
      </c>
      <c r="M266" s="335"/>
      <c r="P266" s="299"/>
    </row>
    <row r="267" spans="1:16" s="331" customFormat="1">
      <c r="A267" s="313">
        <v>273</v>
      </c>
      <c r="B267" s="332"/>
      <c r="C267" s="333"/>
      <c r="D267" s="454"/>
      <c r="E267" s="407"/>
      <c r="F267" s="333"/>
      <c r="G267" s="453" t="s">
        <v>215</v>
      </c>
      <c r="H267" s="335"/>
      <c r="I267" s="408"/>
      <c r="J267" s="335" t="s">
        <v>186</v>
      </c>
      <c r="K267" s="300">
        <v>0</v>
      </c>
      <c r="L267" s="335" t="str">
        <f t="shared" si="8"/>
        <v/>
      </c>
      <c r="M267" s="335"/>
      <c r="P267" s="299"/>
    </row>
    <row r="268" spans="1:16" s="331" customFormat="1">
      <c r="A268" s="318">
        <v>274</v>
      </c>
      <c r="B268" s="332"/>
      <c r="C268" s="333"/>
      <c r="D268" s="454"/>
      <c r="E268" s="407"/>
      <c r="F268" s="333"/>
      <c r="G268" s="453" t="s">
        <v>216</v>
      </c>
      <c r="H268" s="335"/>
      <c r="I268" s="408"/>
      <c r="J268" s="335" t="s">
        <v>186</v>
      </c>
      <c r="K268" s="300">
        <v>0</v>
      </c>
      <c r="L268" s="335" t="str">
        <f t="shared" si="8"/>
        <v/>
      </c>
      <c r="M268" s="335"/>
      <c r="P268" s="299"/>
    </row>
    <row r="269" spans="1:16" s="331" customFormat="1">
      <c r="A269" s="313">
        <v>275</v>
      </c>
      <c r="B269" s="332"/>
      <c r="C269" s="333"/>
      <c r="D269" s="454"/>
      <c r="E269" s="407"/>
      <c r="F269" s="333"/>
      <c r="G269" s="453" t="s">
        <v>217</v>
      </c>
      <c r="H269" s="335"/>
      <c r="I269" s="408"/>
      <c r="J269" s="335" t="s">
        <v>186</v>
      </c>
      <c r="K269" s="300">
        <v>0</v>
      </c>
      <c r="L269" s="335" t="str">
        <f t="shared" si="8"/>
        <v/>
      </c>
      <c r="M269" s="335"/>
      <c r="P269" s="299"/>
    </row>
    <row r="270" spans="1:16" s="331" customFormat="1">
      <c r="A270" s="318">
        <v>276</v>
      </c>
      <c r="B270" s="332"/>
      <c r="C270" s="333"/>
      <c r="D270" s="454"/>
      <c r="E270" s="407"/>
      <c r="F270" s="333"/>
      <c r="G270" s="453" t="s">
        <v>218</v>
      </c>
      <c r="H270" s="335"/>
      <c r="I270" s="408"/>
      <c r="J270" s="335" t="s">
        <v>186</v>
      </c>
      <c r="K270" s="300">
        <v>0</v>
      </c>
      <c r="L270" s="335" t="str">
        <f t="shared" si="8"/>
        <v/>
      </c>
      <c r="M270" s="335"/>
      <c r="P270" s="299"/>
    </row>
    <row r="271" spans="1:16" s="331" customFormat="1">
      <c r="A271" s="313">
        <v>277</v>
      </c>
      <c r="B271" s="332"/>
      <c r="C271" s="333"/>
      <c r="D271" s="454"/>
      <c r="E271" s="407"/>
      <c r="F271" s="333"/>
      <c r="G271" s="453" t="s">
        <v>219</v>
      </c>
      <c r="H271" s="335"/>
      <c r="I271" s="408"/>
      <c r="J271" s="335" t="s">
        <v>186</v>
      </c>
      <c r="K271" s="300">
        <v>16</v>
      </c>
      <c r="L271" s="335" t="str">
        <f t="shared" si="8"/>
        <v/>
      </c>
      <c r="M271" s="335"/>
      <c r="P271" s="299"/>
    </row>
    <row r="272" spans="1:16" s="331" customFormat="1">
      <c r="A272" s="318">
        <v>278</v>
      </c>
      <c r="B272" s="332"/>
      <c r="C272" s="333"/>
      <c r="D272" s="454"/>
      <c r="E272" s="407"/>
      <c r="F272" s="333"/>
      <c r="G272" s="453" t="s">
        <v>220</v>
      </c>
      <c r="H272" s="335"/>
      <c r="I272" s="408"/>
      <c r="J272" s="335" t="s">
        <v>186</v>
      </c>
      <c r="K272" s="300">
        <v>0</v>
      </c>
      <c r="L272" s="335" t="str">
        <f t="shared" si="8"/>
        <v/>
      </c>
      <c r="M272" s="335"/>
      <c r="P272" s="299"/>
    </row>
    <row r="273" spans="1:21">
      <c r="A273" s="313">
        <v>279</v>
      </c>
      <c r="B273" s="355"/>
      <c r="C273" s="355"/>
      <c r="D273" s="450">
        <v>3</v>
      </c>
      <c r="E273" s="586" t="s">
        <v>20</v>
      </c>
      <c r="F273" s="587"/>
      <c r="G273" s="588"/>
      <c r="H273" s="401">
        <v>4.5</v>
      </c>
      <c r="I273" s="414"/>
      <c r="J273" s="401"/>
      <c r="K273" s="401"/>
      <c r="L273" s="401">
        <f>SUM(L274,L276,L281)</f>
        <v>1.62</v>
      </c>
      <c r="M273" s="401"/>
      <c r="P273" s="414"/>
    </row>
    <row r="274" spans="1:21">
      <c r="A274" s="318">
        <v>280</v>
      </c>
      <c r="B274" s="412"/>
      <c r="C274" s="404"/>
      <c r="D274" s="404"/>
      <c r="E274" s="404" t="s">
        <v>9</v>
      </c>
      <c r="F274" s="626" t="s">
        <v>61</v>
      </c>
      <c r="G274" s="627"/>
      <c r="H274" s="405">
        <v>1.5</v>
      </c>
      <c r="I274" s="406"/>
      <c r="J274" s="405"/>
      <c r="K274" s="405"/>
      <c r="L274" s="405">
        <f>AVERAGE(L275)*H274</f>
        <v>0.495</v>
      </c>
      <c r="M274" s="405"/>
      <c r="P274" s="406"/>
    </row>
    <row r="275" spans="1:21" s="331" customFormat="1" ht="135">
      <c r="A275" s="313">
        <v>281</v>
      </c>
      <c r="B275" s="332"/>
      <c r="C275" s="333"/>
      <c r="D275" s="333"/>
      <c r="E275" s="333"/>
      <c r="F275" s="444" t="s">
        <v>59</v>
      </c>
      <c r="G275" s="415" t="s">
        <v>244</v>
      </c>
      <c r="H275" s="335"/>
      <c r="I275" s="408" t="s">
        <v>245</v>
      </c>
      <c r="J275" s="335" t="s">
        <v>156</v>
      </c>
      <c r="K275" s="167" t="s">
        <v>827</v>
      </c>
      <c r="L275" s="335">
        <f>IF(J275="Ya/Tidak",IF(K275="Ya",1,IF(K275="Tidak",0,"Blm Diisi")),IF(J275="A/B/C",IF(K275="A",1,IF(K275="B",0.5,IF(K275="C",0,"Blm Diisi"))),IF(J275="A/B/C/D",IF(K275="A",1,IF(K275="B",0.67,IF(K275="C",0.33,IF(K275="D",0,"Blm Diisi")))),IF(J275="A/B/C/D/E",IF(K275="A",1,IF(K275="B",0.75,IF(K275="C",0.5,IF(K275="D",0.25,IF(K275="E",0,"Blm Diisi"))))),IF(J275="%",IF(K275="","Blm Diisi",K275),IF(J275="Jumlah",IF(K275="","Blm Diisi",""),IF(J275="Rupiah",IF(K275="","Blm Diisi",""),IF(J275="","","-"))))))))</f>
        <v>0.33</v>
      </c>
      <c r="M275" s="335"/>
      <c r="P275" s="486" t="s">
        <v>883</v>
      </c>
    </row>
    <row r="276" spans="1:21">
      <c r="A276" s="318">
        <v>282</v>
      </c>
      <c r="B276" s="412"/>
      <c r="C276" s="404"/>
      <c r="D276" s="404"/>
      <c r="E276" s="404" t="s">
        <v>11</v>
      </c>
      <c r="F276" s="626" t="s">
        <v>123</v>
      </c>
      <c r="G276" s="627"/>
      <c r="H276" s="405">
        <v>1.5</v>
      </c>
      <c r="I276" s="406"/>
      <c r="J276" s="405"/>
      <c r="K276" s="405"/>
      <c r="L276" s="405">
        <f>AVERAGE(L277)*H276</f>
        <v>0</v>
      </c>
      <c r="M276" s="405"/>
      <c r="P276" s="406"/>
    </row>
    <row r="277" spans="1:21" s="331" customFormat="1" ht="75">
      <c r="A277" s="313">
        <v>283</v>
      </c>
      <c r="B277" s="332"/>
      <c r="C277" s="333"/>
      <c r="D277" s="333"/>
      <c r="E277" s="333"/>
      <c r="F277" s="444" t="s">
        <v>59</v>
      </c>
      <c r="G277" s="415" t="s">
        <v>612</v>
      </c>
      <c r="H277" s="335"/>
      <c r="I277" s="408" t="s">
        <v>614</v>
      </c>
      <c r="J277" s="335" t="s">
        <v>185</v>
      </c>
      <c r="K277" s="451">
        <f>IF(OR(K278="",K279="",K280=""),"Blm Diisi",IF(K280/K279&gt;1,1,K280/K279))</f>
        <v>0</v>
      </c>
      <c r="L277" s="335">
        <f>IF(J277="Ya/Tidak",IF(K277="Ya",1,IF(K277="Tidak",0,"Blm Diisi")),IF(J277="A/B/C",IF(K277="A",1,IF(K277="B",0.5,IF(K277="C",0,"Blm Diisi"))),IF(J277="A/B/C/D",IF(K277="A",1,IF(K277="B",0.67,IF(K277="C",0.33,IF(K277="D",0,"Blm Diisi")))),IF(J277="A/B/C/D/E",IF(K277="A",1,IF(K277="B",0.75,IF(K277="C",0.5,IF(K277="D",0.25,IF(K277="E",0,"Blm Diisi"))))),IF(J277="%",IF(K277="","Blm Diisi",K277),IF(J277="Jumlah",IF(K277="","Blm Diisi",""),IF(J277="Rupiah",IF(K277="","Blm Diisi",""),IF(J277="","","-"))))))))</f>
        <v>0</v>
      </c>
      <c r="M277" s="335"/>
      <c r="P277" s="299" t="s">
        <v>953</v>
      </c>
    </row>
    <row r="278" spans="1:21" s="331" customFormat="1" ht="45">
      <c r="A278" s="318">
        <v>284</v>
      </c>
      <c r="B278" s="332"/>
      <c r="C278" s="333"/>
      <c r="D278" s="333"/>
      <c r="E278" s="333"/>
      <c r="F278" s="333"/>
      <c r="G278" s="453" t="s">
        <v>610</v>
      </c>
      <c r="H278" s="335"/>
      <c r="I278" s="408"/>
      <c r="J278" s="335" t="s">
        <v>186</v>
      </c>
      <c r="K278" s="300">
        <v>1</v>
      </c>
      <c r="L278" s="335" t="str">
        <f>IF(J278="Ya/Tidak",IF(K278="Ya",1,IF(K278="Tidak",0,"Blm Diisi")),IF(J278="A/B/C",IF(K278="A",1,IF(K278="B",0.5,IF(K278="C",0,"Blm Diisi"))),IF(J278="A/B/C/D",IF(K278="A",1,IF(K278="B",0.67,IF(K278="C",0.33,IF(K278="D",0,"Blm Diisi")))),IF(J278="A/B/C/D/E",IF(K278="A",1,IF(K278="B",0.75,IF(K278="C",0.5,IF(K278="D",0.25,IF(K278="E",0,"Blm Diisi"))))),IF(J278="%",IF(K278="","Blm Diisi",K278),IF(J278="Jumlah",IF(K278="","Blm Diisi",""),IF(J278="Rupiah",IF(K278="","Blm Diisi",""),IF(J278="","","-"))))))))</f>
        <v/>
      </c>
      <c r="M278" s="335"/>
      <c r="P278" s="299" t="s">
        <v>953</v>
      </c>
    </row>
    <row r="279" spans="1:21" s="331" customFormat="1" ht="45">
      <c r="A279" s="313">
        <v>285</v>
      </c>
      <c r="B279" s="332"/>
      <c r="C279" s="333"/>
      <c r="D279" s="333"/>
      <c r="E279" s="333"/>
      <c r="F279" s="333"/>
      <c r="G279" s="453" t="s">
        <v>613</v>
      </c>
      <c r="H279" s="335"/>
      <c r="I279" s="408"/>
      <c r="J279" s="335" t="s">
        <v>186</v>
      </c>
      <c r="K279" s="300">
        <v>44</v>
      </c>
      <c r="L279" s="335" t="str">
        <f>IF(J279="Ya/Tidak",IF(K279="Ya",1,IF(K279="Tidak",0,"Blm Diisi")),IF(J279="A/B/C",IF(K279="A",1,IF(K279="B",0.5,IF(K279="C",0,"Blm Diisi"))),IF(J279="A/B/C/D",IF(K279="A",1,IF(K279="B",0.67,IF(K279="C",0.33,IF(K279="D",0,"Blm Diisi")))),IF(J279="A/B/C/D/E",IF(K279="A",1,IF(K279="B",0.75,IF(K279="C",0.5,IF(K279="D",0.25,IF(K279="E",0,"Blm Diisi"))))),IF(J279="%",IF(K279="","Blm Diisi",K279),IF(J279="Jumlah",IF(K279="","Blm Diisi",""),IF(J279="Rupiah",IF(K279="","Blm Diisi",""),IF(J279="","","-"))))))))</f>
        <v/>
      </c>
      <c r="M279" s="335"/>
      <c r="P279" s="486" t="s">
        <v>953</v>
      </c>
    </row>
    <row r="280" spans="1:21" s="331" customFormat="1" ht="45">
      <c r="A280" s="318">
        <v>286</v>
      </c>
      <c r="B280" s="332"/>
      <c r="C280" s="333"/>
      <c r="D280" s="333"/>
      <c r="E280" s="333"/>
      <c r="F280" s="333"/>
      <c r="G280" s="453" t="s">
        <v>611</v>
      </c>
      <c r="H280" s="335"/>
      <c r="I280" s="408" t="s">
        <v>183</v>
      </c>
      <c r="J280" s="335" t="s">
        <v>186</v>
      </c>
      <c r="K280" s="300">
        <v>0</v>
      </c>
      <c r="L280" s="335" t="str">
        <f>IF(J280="Ya/Tidak",IF(K280="Ya",1,IF(K280="Tidak",0,"Blm Diisi")),IF(J280="A/B/C",IF(K280="A",1,IF(K280="B",0.5,IF(K280="C",0,"Blm Diisi"))),IF(J280="A/B/C/D",IF(K280="A",1,IF(K280="B",0.67,IF(K280="C",0.33,IF(K280="D",0,"Blm Diisi")))),IF(J280="A/B/C/D/E",IF(K280="A",1,IF(K280="B",0.75,IF(K280="C",0.5,IF(K280="D",0.25,IF(K280="E",0,"Blm Diisi"))))),IF(J280="%",IF(K280="","Blm Diisi",K280),IF(J280="Jumlah",IF(K280="","Blm Diisi",""),IF(J280="Rupiah",IF(K280="","Blm Diisi",""),IF(J280="","","-"))))))))</f>
        <v/>
      </c>
      <c r="M280" s="335"/>
      <c r="P280" s="299" t="s">
        <v>953</v>
      </c>
    </row>
    <row r="281" spans="1:21">
      <c r="A281" s="313">
        <v>287</v>
      </c>
      <c r="B281" s="412"/>
      <c r="C281" s="404"/>
      <c r="D281" s="404"/>
      <c r="E281" s="404" t="s">
        <v>13</v>
      </c>
      <c r="F281" s="626" t="s">
        <v>124</v>
      </c>
      <c r="G281" s="627"/>
      <c r="H281" s="405">
        <v>1.5</v>
      </c>
      <c r="I281" s="406"/>
      <c r="J281" s="405"/>
      <c r="K281" s="405"/>
      <c r="L281" s="405">
        <f>AVERAGE(L282)*H281</f>
        <v>1.125</v>
      </c>
      <c r="M281" s="405"/>
      <c r="P281" s="406"/>
    </row>
    <row r="282" spans="1:21" s="331" customFormat="1" ht="150">
      <c r="A282" s="318">
        <v>288</v>
      </c>
      <c r="B282" s="332"/>
      <c r="C282" s="333"/>
      <c r="D282" s="333"/>
      <c r="E282" s="407"/>
      <c r="F282" s="444" t="s">
        <v>59</v>
      </c>
      <c r="G282" s="415" t="s">
        <v>124</v>
      </c>
      <c r="H282" s="335"/>
      <c r="I282" s="408" t="s">
        <v>573</v>
      </c>
      <c r="J282" s="335" t="s">
        <v>180</v>
      </c>
      <c r="K282" s="167" t="s">
        <v>825</v>
      </c>
      <c r="L282" s="335">
        <f>IF(J282="Ya/Tidak",IF(K282="Ya",1,IF(K282="Tidak",0,"Blm Diisi")),IF(J282="A/B/C",IF(K282="A",1,IF(K282="B",0.5,IF(K282="C",0,"Blm Diisi"))),IF(J282="A/B/C/D",IF(K282="A",1,IF(K282="B",0.67,IF(K282="C",0.33,IF(K282="D",0,"Blm Diisi")))),IF(J282="A/B/C/D/E",IF(K282="A",1,IF(K282="B",0.75,IF(K282="C",0.5,IF(K282="D",0.25,IF(K282="E",0,"Blm Diisi"))))),IF(J282="%",IF(K282="","Blm Diisi",K282),IF(J282="Jumlah",IF(K282="","Blm Diisi",""),IF(J282="Rupiah",IF(K282="","Blm Diisi",""),IF(J282="","","-"))))))))</f>
        <v>0.75</v>
      </c>
      <c r="M282" s="335"/>
      <c r="P282" s="486" t="s">
        <v>882</v>
      </c>
      <c r="T282" s="331" t="s">
        <v>183</v>
      </c>
      <c r="U282" s="331" t="s">
        <v>183</v>
      </c>
    </row>
    <row r="283" spans="1:21">
      <c r="A283" s="318">
        <v>298</v>
      </c>
      <c r="B283" s="355"/>
      <c r="C283" s="355"/>
      <c r="D283" s="356">
        <v>4</v>
      </c>
      <c r="E283" s="586" t="s">
        <v>23</v>
      </c>
      <c r="F283" s="587"/>
      <c r="G283" s="588"/>
      <c r="H283" s="401">
        <v>3.75</v>
      </c>
      <c r="I283" s="414"/>
      <c r="J283" s="401"/>
      <c r="K283" s="401"/>
      <c r="L283" s="401">
        <f>SUM(L284,L286,L289)</f>
        <v>1.7916666666666667</v>
      </c>
      <c r="M283" s="401"/>
      <c r="P283" s="414"/>
    </row>
    <row r="284" spans="1:21">
      <c r="A284" s="313">
        <v>299</v>
      </c>
      <c r="B284" s="412"/>
      <c r="C284" s="404"/>
      <c r="D284" s="404"/>
      <c r="E284" s="404" t="s">
        <v>9</v>
      </c>
      <c r="F284" s="626" t="s">
        <v>127</v>
      </c>
      <c r="G284" s="627"/>
      <c r="H284" s="405">
        <v>0.5</v>
      </c>
      <c r="I284" s="406"/>
      <c r="J284" s="405"/>
      <c r="K284" s="405"/>
      <c r="L284" s="405">
        <f>AVERAGE(L285)*H284</f>
        <v>0</v>
      </c>
      <c r="M284" s="405"/>
      <c r="P284" s="406"/>
    </row>
    <row r="285" spans="1:21" s="331" customFormat="1" ht="120">
      <c r="A285" s="318">
        <v>300</v>
      </c>
      <c r="B285" s="332"/>
      <c r="C285" s="333"/>
      <c r="D285" s="333"/>
      <c r="E285" s="333"/>
      <c r="F285" s="444" t="s">
        <v>59</v>
      </c>
      <c r="G285" s="415" t="s">
        <v>271</v>
      </c>
      <c r="H285" s="335"/>
      <c r="I285" s="408" t="s">
        <v>272</v>
      </c>
      <c r="J285" s="335" t="s">
        <v>156</v>
      </c>
      <c r="K285" s="167" t="s">
        <v>829</v>
      </c>
      <c r="L285" s="335">
        <f>IF(J285="Ya/Tidak",IF(K285="Ya",1,IF(K285="Tidak",0,"Blm Diisi")),IF(J285="A/B/C",IF(K285="A",1,IF(K285="B",0.5,IF(K285="C",0,"Blm Diisi"))),IF(J285="A/B/C/D",IF(K285="A",1,IF(K285="B",0.67,IF(K285="C",0.33,IF(K285="D",0,"Blm Diisi")))),IF(J285="A/B/C/D/E",IF(K285="A",1,IF(K285="B",0.75,IF(K285="C",0.5,IF(K285="D",0.25,IF(K285="E",0,"Blm Diisi"))))),IF(J285="%",IF(K285="","Blm Diisi",K285),IF(J285="Jumlah",IF(K285="","Blm Diisi",""),IF(J285="Rupiah",IF(K285="","Blm Diisi",""),IF(J285="","","-"))))))))</f>
        <v>0</v>
      </c>
      <c r="M285" s="335"/>
      <c r="P285" s="486" t="s">
        <v>953</v>
      </c>
    </row>
    <row r="286" spans="1:21" ht="30.95" customHeight="1">
      <c r="A286" s="313">
        <v>301</v>
      </c>
      <c r="B286" s="412"/>
      <c r="C286" s="404"/>
      <c r="D286" s="404"/>
      <c r="E286" s="404" t="s">
        <v>11</v>
      </c>
      <c r="F286" s="626" t="s">
        <v>128</v>
      </c>
      <c r="G286" s="627"/>
      <c r="H286" s="405">
        <v>1.25</v>
      </c>
      <c r="I286" s="406"/>
      <c r="J286" s="405"/>
      <c r="K286" s="405"/>
      <c r="L286" s="405">
        <f>AVERAGE(L287:L288)*H286</f>
        <v>0.625</v>
      </c>
      <c r="M286" s="405"/>
      <c r="P286" s="406"/>
    </row>
    <row r="287" spans="1:21" s="331" customFormat="1" ht="120">
      <c r="A287" s="318">
        <v>302</v>
      </c>
      <c r="B287" s="332"/>
      <c r="C287" s="333"/>
      <c r="D287" s="333"/>
      <c r="E287" s="333"/>
      <c r="F287" s="333" t="s">
        <v>152</v>
      </c>
      <c r="G287" s="415" t="s">
        <v>273</v>
      </c>
      <c r="H287" s="335"/>
      <c r="I287" s="408" t="s">
        <v>510</v>
      </c>
      <c r="J287" s="335" t="s">
        <v>154</v>
      </c>
      <c r="K287" s="167" t="s">
        <v>825</v>
      </c>
      <c r="L287" s="335">
        <f>IF(J287="Ya/Tidak",IF(K287="Ya",1,IF(K287="Tidak",0,"Blm Diisi")),IF(J287="A/B/C",IF(K287="A",1,IF(K287="B",0.5,IF(K287="C",0,"Blm Diisi"))),IF(J287="A/B/C/D",IF(K287="A",1,IF(K287="B",0.67,IF(K287="C",0.33,IF(K287="D",0,"Blm Diisi")))),IF(J287="A/B/C/D/E",IF(K287="A",1,IF(K287="B",0.75,IF(K287="C",0.5,IF(K287="D",0.25,IF(K287="E",0,"Blm Diisi"))))),IF(J287="%",IF(K287="","Blm Diisi",K287),IF(J287="Jumlah",IF(K287="","Blm Diisi",""),IF(J287="Rupiah",IF(K287="","Blm Diisi",""),IF(J287="","","-"))))))))</f>
        <v>0.5</v>
      </c>
      <c r="M287" s="335"/>
      <c r="P287" s="299"/>
    </row>
    <row r="288" spans="1:21" s="331" customFormat="1" ht="120">
      <c r="A288" s="313">
        <v>303</v>
      </c>
      <c r="B288" s="332"/>
      <c r="C288" s="333"/>
      <c r="D288" s="333"/>
      <c r="E288" s="333"/>
      <c r="F288" s="333" t="s">
        <v>155</v>
      </c>
      <c r="G288" s="415" t="s">
        <v>274</v>
      </c>
      <c r="H288" s="335"/>
      <c r="I288" s="408" t="s">
        <v>511</v>
      </c>
      <c r="J288" s="335" t="s">
        <v>154</v>
      </c>
      <c r="K288" s="167" t="s">
        <v>825</v>
      </c>
      <c r="L288" s="335">
        <f>IF(J288="Ya/Tidak",IF(K288="Ya",1,IF(K288="Tidak",0,"Blm Diisi")),IF(J288="A/B/C",IF(K288="A",1,IF(K288="B",0.5,IF(K288="C",0,"Blm Diisi"))),IF(J288="A/B/C/D",IF(K288="A",1,IF(K288="B",0.67,IF(K288="C",0.33,IF(K288="D",0,"Blm Diisi")))),IF(J288="A/B/C/D/E",IF(K288="A",1,IF(K288="B",0.75,IF(K288="C",0.5,IF(K288="D",0.25,IF(K288="E",0,"Blm Diisi"))))),IF(J288="%",IF(K288="","Blm Diisi",K288),IF(J288="Jumlah",IF(K288="","Blm Diisi",""),IF(J288="Rupiah",IF(K288="","Blm Diisi",""),IF(J288="","","-"))))))))</f>
        <v>0.5</v>
      </c>
      <c r="M288" s="335"/>
      <c r="P288" s="299"/>
    </row>
    <row r="289" spans="1:16">
      <c r="A289" s="318">
        <v>304</v>
      </c>
      <c r="B289" s="412"/>
      <c r="C289" s="404"/>
      <c r="D289" s="404"/>
      <c r="E289" s="404" t="s">
        <v>13</v>
      </c>
      <c r="F289" s="626" t="s">
        <v>129</v>
      </c>
      <c r="G289" s="627"/>
      <c r="H289" s="405">
        <v>2</v>
      </c>
      <c r="I289" s="406"/>
      <c r="J289" s="405"/>
      <c r="K289" s="405"/>
      <c r="L289" s="405">
        <f>AVERAGE(L290:L292)*H289</f>
        <v>1.1666666666666667</v>
      </c>
      <c r="M289" s="405"/>
      <c r="P289" s="406"/>
    </row>
    <row r="290" spans="1:16" s="331" customFormat="1" ht="285">
      <c r="A290" s="313">
        <v>305</v>
      </c>
      <c r="B290" s="332"/>
      <c r="C290" s="333"/>
      <c r="D290" s="454"/>
      <c r="E290" s="407"/>
      <c r="F290" s="333" t="s">
        <v>152</v>
      </c>
      <c r="G290" s="415" t="s">
        <v>275</v>
      </c>
      <c r="H290" s="335"/>
      <c r="I290" s="408" t="s">
        <v>278</v>
      </c>
      <c r="J290" s="335" t="s">
        <v>180</v>
      </c>
      <c r="K290" s="167" t="s">
        <v>825</v>
      </c>
      <c r="L290" s="335">
        <f>IF(J290="Ya/Tidak",IF(K290="Ya",1,IF(K290="Tidak",0,"Blm Diisi")),IF(J290="A/B/C",IF(K290="A",1,IF(K290="B",0.5,IF(K290="C",0,"Blm Diisi"))),IF(J290="A/B/C/D",IF(K290="A",1,IF(K290="B",0.67,IF(K290="C",0.33,IF(K290="D",0,"Blm Diisi")))),IF(J290="A/B/C/D/E",IF(K290="A",1,IF(K290="B",0.75,IF(K290="C",0.5,IF(K290="D",0.25,IF(K290="E",0,"Blm Diisi"))))),IF(J290="%",IF(K290="","Blm Diisi",K290),IF(J290="Jumlah",IF(K290="","Blm Diisi",""),IF(J290="Rupiah",IF(K290="","Blm Diisi",""),IF(J290="","","-"))))))))</f>
        <v>0.75</v>
      </c>
      <c r="M290" s="335"/>
      <c r="P290" s="299"/>
    </row>
    <row r="291" spans="1:16" s="331" customFormat="1" ht="300">
      <c r="A291" s="318">
        <v>306</v>
      </c>
      <c r="B291" s="332"/>
      <c r="C291" s="333"/>
      <c r="D291" s="454"/>
      <c r="E291" s="407"/>
      <c r="F291" s="333" t="s">
        <v>155</v>
      </c>
      <c r="G291" s="415" t="s">
        <v>276</v>
      </c>
      <c r="H291" s="335"/>
      <c r="I291" s="408" t="s">
        <v>279</v>
      </c>
      <c r="J291" s="335" t="s">
        <v>180</v>
      </c>
      <c r="K291" s="167" t="s">
        <v>827</v>
      </c>
      <c r="L291" s="335">
        <f>IF(J291="Ya/Tidak",IF(K291="Ya",1,IF(K291="Tidak",0,"Blm Diisi")),IF(J291="A/B/C",IF(K291="A",1,IF(K291="B",0.5,IF(K291="C",0,"Blm Diisi"))),IF(J291="A/B/C/D",IF(K291="A",1,IF(K291="B",0.67,IF(K291="C",0.33,IF(K291="D",0,"Blm Diisi")))),IF(J291="A/B/C/D/E",IF(K291="A",1,IF(K291="B",0.75,IF(K291="C",0.5,IF(K291="D",0.25,IF(K291="E",0,"Blm Diisi"))))),IF(J291="%",IF(K291="","Blm Diisi",K291),IF(J291="Jumlah",IF(K291="","Blm Diisi",""),IF(J291="Rupiah",IF(K291="","Blm Diisi",""),IF(J291="","","-"))))))))</f>
        <v>0.5</v>
      </c>
      <c r="M291" s="335"/>
      <c r="P291" s="299"/>
    </row>
    <row r="292" spans="1:16" s="331" customFormat="1" ht="285">
      <c r="A292" s="313">
        <v>307</v>
      </c>
      <c r="B292" s="332"/>
      <c r="C292" s="333"/>
      <c r="D292" s="454"/>
      <c r="E292" s="407"/>
      <c r="F292" s="333" t="s">
        <v>157</v>
      </c>
      <c r="G292" s="415" t="s">
        <v>277</v>
      </c>
      <c r="H292" s="335"/>
      <c r="I292" s="408" t="s">
        <v>280</v>
      </c>
      <c r="J292" s="335" t="s">
        <v>180</v>
      </c>
      <c r="K292" s="167" t="s">
        <v>827</v>
      </c>
      <c r="L292" s="335">
        <f>IF(J292="Ya/Tidak",IF(K292="Ya",1,IF(K292="Tidak",0,"Blm Diisi")),IF(J292="A/B/C",IF(K292="A",1,IF(K292="B",0.5,IF(K292="C",0,"Blm Diisi"))),IF(J292="A/B/C/D",IF(K292="A",1,IF(K292="B",0.67,IF(K292="C",0.33,IF(K292="D",0,"Blm Diisi")))),IF(J292="A/B/C/D/E",IF(K292="A",1,IF(K292="B",0.75,IF(K292="C",0.5,IF(K292="D",0.25,IF(K292="E",0,"Blm Diisi"))))),IF(J292="%",IF(K292="","Blm Diisi",K292),IF(J292="Jumlah",IF(K292="","Blm Diisi",""),IF(J292="Rupiah",IF(K292="","Blm Diisi",""),IF(J292="","","-"))))))))</f>
        <v>0.5</v>
      </c>
      <c r="M292" s="335"/>
      <c r="P292" s="299"/>
    </row>
    <row r="293" spans="1:16" ht="30" customHeight="1">
      <c r="A293" s="318">
        <v>308</v>
      </c>
      <c r="B293" s="355"/>
      <c r="C293" s="355"/>
      <c r="D293" s="450">
        <v>5</v>
      </c>
      <c r="E293" s="586" t="s">
        <v>808</v>
      </c>
      <c r="F293" s="587"/>
      <c r="G293" s="588"/>
      <c r="H293" s="401">
        <v>4.5</v>
      </c>
      <c r="I293" s="414"/>
      <c r="J293" s="401"/>
      <c r="K293" s="401"/>
      <c r="L293" s="401">
        <f>SUM(L294,L297,L302,L304,L309,L313,L317)</f>
        <v>2.8919154011619357</v>
      </c>
      <c r="M293" s="401"/>
      <c r="P293" s="414"/>
    </row>
    <row r="294" spans="1:16">
      <c r="A294" s="313">
        <v>309</v>
      </c>
      <c r="B294" s="412"/>
      <c r="C294" s="404"/>
      <c r="D294" s="404"/>
      <c r="E294" s="404" t="s">
        <v>9</v>
      </c>
      <c r="F294" s="626" t="s">
        <v>137</v>
      </c>
      <c r="G294" s="627"/>
      <c r="H294" s="405">
        <v>1</v>
      </c>
      <c r="I294" s="406"/>
      <c r="J294" s="405"/>
      <c r="K294" s="405"/>
      <c r="L294" s="405">
        <f>AVERAGE(L295:L296)*H294</f>
        <v>0.75</v>
      </c>
      <c r="M294" s="405"/>
      <c r="P294" s="406"/>
    </row>
    <row r="295" spans="1:16" s="331" customFormat="1" ht="90">
      <c r="A295" s="318">
        <v>310</v>
      </c>
      <c r="B295" s="332"/>
      <c r="C295" s="333"/>
      <c r="D295" s="333"/>
      <c r="E295" s="333"/>
      <c r="F295" s="333" t="s">
        <v>152</v>
      </c>
      <c r="G295" s="415" t="s">
        <v>343</v>
      </c>
      <c r="H295" s="335"/>
      <c r="I295" s="408" t="s">
        <v>809</v>
      </c>
      <c r="J295" s="335" t="s">
        <v>154</v>
      </c>
      <c r="K295" s="167" t="s">
        <v>825</v>
      </c>
      <c r="L295" s="335">
        <f>IF(J295="Ya/Tidak",IF(K295="Ya",1,IF(K295="Tidak",0,"Blm Diisi")),IF(J295="A/B/C",IF(K295="A",1,IF(K295="B",0.5,IF(K295="C",0,"Blm Diisi"))),IF(J295="A/B/C/D",IF(K295="A",1,IF(K295="B",0.67,IF(K295="C",0.33,IF(K295="D",0,"Blm Diisi")))),IF(J295="A/B/C/D/E",IF(K295="A",1,IF(K295="B",0.75,IF(K295="C",0.5,IF(K295="D",0.25,IF(K295="E",0,"Blm Diisi"))))),IF(J295="%",IF(K295="","Blm Diisi",K295),IF(J295="Jumlah",IF(K295="","Blm Diisi",""),IF(J295="Rupiah",IF(K295="","Blm Diisi",""),IF(J295="","","-"))))))))</f>
        <v>0.5</v>
      </c>
      <c r="M295" s="335"/>
      <c r="P295" s="486" t="s">
        <v>928</v>
      </c>
    </row>
    <row r="296" spans="1:16" s="331" customFormat="1" ht="90">
      <c r="A296" s="313">
        <v>311</v>
      </c>
      <c r="B296" s="332"/>
      <c r="C296" s="333"/>
      <c r="D296" s="333"/>
      <c r="E296" s="333"/>
      <c r="F296" s="333" t="s">
        <v>155</v>
      </c>
      <c r="G296" s="415" t="s">
        <v>344</v>
      </c>
      <c r="H296" s="335"/>
      <c r="I296" s="408" t="s">
        <v>345</v>
      </c>
      <c r="J296" s="335" t="s">
        <v>154</v>
      </c>
      <c r="K296" s="167" t="s">
        <v>824</v>
      </c>
      <c r="L296" s="335">
        <f>IF(J296="Ya/Tidak",IF(K296="Ya",1,IF(K296="Tidak",0,"Blm Diisi")),IF(J296="A/B/C",IF(K296="A",1,IF(K296="B",0.5,IF(K296="C",0,"Blm Diisi"))),IF(J296="A/B/C/D",IF(K296="A",1,IF(K296="B",0.67,IF(K296="C",0.33,IF(K296="D",0,"Blm Diisi")))),IF(J296="A/B/C/D/E",IF(K296="A",1,IF(K296="B",0.75,IF(K296="C",0.5,IF(K296="D",0.25,IF(K296="E",0,"Blm Diisi"))))),IF(J296="%",IF(K296="","Blm Diisi",K296),IF(J296="Jumlah",IF(K296="","Blm Diisi",""),IF(J296="Rupiah",IF(K296="","Blm Diisi",""),IF(J296="","","-"))))))))</f>
        <v>1</v>
      </c>
      <c r="M296" s="335"/>
      <c r="P296" s="486" t="s">
        <v>929</v>
      </c>
    </row>
    <row r="297" spans="1:16">
      <c r="A297" s="318">
        <v>312</v>
      </c>
      <c r="B297" s="412"/>
      <c r="C297" s="404"/>
      <c r="D297" s="404"/>
      <c r="E297" s="404" t="s">
        <v>11</v>
      </c>
      <c r="F297" s="626" t="s">
        <v>138</v>
      </c>
      <c r="G297" s="627"/>
      <c r="H297" s="405">
        <v>0.5</v>
      </c>
      <c r="I297" s="406"/>
      <c r="J297" s="405"/>
      <c r="K297" s="405"/>
      <c r="L297" s="405">
        <f>AVERAGE(L298)*H297</f>
        <v>0.125</v>
      </c>
      <c r="M297" s="405"/>
      <c r="P297" s="406"/>
    </row>
    <row r="298" spans="1:16" s="331" customFormat="1" ht="105">
      <c r="A298" s="313">
        <v>313</v>
      </c>
      <c r="B298" s="332"/>
      <c r="C298" s="333"/>
      <c r="D298" s="333"/>
      <c r="E298" s="333"/>
      <c r="F298" s="444" t="s">
        <v>59</v>
      </c>
      <c r="G298" s="415" t="s">
        <v>346</v>
      </c>
      <c r="H298" s="335"/>
      <c r="I298" s="408" t="s">
        <v>347</v>
      </c>
      <c r="J298" s="335" t="s">
        <v>185</v>
      </c>
      <c r="K298" s="451">
        <f>IF(OR(K299="",K300="",K301=""),"Blm Diisi",IF(K301/K300&gt;1,1,K301/K300))</f>
        <v>0.25</v>
      </c>
      <c r="L298" s="335">
        <f>IF(J298="Ya/Tidak",IF(K298="Ya",1,IF(K298="Tidak",0,"Blm Diisi")),IF(J298="A/B/C",IF(K298="A",1,IF(K298="B",0.5,IF(K298="C",0,"Blm Diisi"))),IF(J298="A/B/C/D",IF(K298="A",1,IF(K298="B",0.67,IF(K298="C",0.33,IF(K298="D",0,"Blm Diisi")))),IF(J298="A/B/C/D/E",IF(K298="A",1,IF(K298="B",0.75,IF(K298="C",0.5,IF(K298="D",0.25,IF(K298="E",0,"Blm Diisi"))))),IF(J298="%",IF(K298="","Blm Diisi",K298),IF(J298="Jumlah",IF(K298="","Blm Diisi",""),IF(J298="Rupiah",IF(K298="","Blm Diisi",""),IF(J298="","","-"))))))))</f>
        <v>0.25</v>
      </c>
      <c r="M298" s="335"/>
      <c r="P298" s="486" t="s">
        <v>930</v>
      </c>
    </row>
    <row r="299" spans="1:16" s="331" customFormat="1" ht="30">
      <c r="A299" s="318">
        <v>314</v>
      </c>
      <c r="B299" s="332"/>
      <c r="C299" s="333"/>
      <c r="D299" s="333"/>
      <c r="E299" s="333"/>
      <c r="F299" s="333"/>
      <c r="G299" s="453" t="s">
        <v>348</v>
      </c>
      <c r="H299" s="335"/>
      <c r="I299" s="408"/>
      <c r="J299" s="335" t="s">
        <v>186</v>
      </c>
      <c r="K299" s="300">
        <v>35</v>
      </c>
      <c r="L299" s="335" t="str">
        <f>IF(J299="Ya/Tidak",IF(K299="Ya",1,IF(K299="Tidak",0,"Blm Diisi")),IF(J299="A/B/C",IF(K299="A",1,IF(K299="B",0.5,IF(K299="C",0,"Blm Diisi"))),IF(J299="A/B/C/D",IF(K299="A",1,IF(K299="B",0.67,IF(K299="C",0.33,IF(K299="D",0,"Blm Diisi")))),IF(J299="A/B/C/D/E",IF(K299="A",1,IF(K299="B",0.75,IF(K299="C",0.5,IF(K299="D",0.25,IF(K299="E",0,"Blm Diisi"))))),IF(J299="%",IF(K299="","Blm Diisi",K299),IF(J299="Jumlah",IF(K299="","Blm Diisi",""),IF(J299="Rupiah",IF(K299="","Blm Diisi",""),IF(J299="","","-"))))))))</f>
        <v/>
      </c>
      <c r="M299" s="335"/>
      <c r="P299" s="486" t="s">
        <v>930</v>
      </c>
    </row>
    <row r="300" spans="1:16" s="331" customFormat="1" ht="45">
      <c r="A300" s="313">
        <v>315</v>
      </c>
      <c r="B300" s="332"/>
      <c r="C300" s="333"/>
      <c r="D300" s="333"/>
      <c r="E300" s="333"/>
      <c r="F300" s="333"/>
      <c r="G300" s="453" t="s">
        <v>349</v>
      </c>
      <c r="H300" s="335"/>
      <c r="I300" s="408"/>
      <c r="J300" s="335" t="s">
        <v>186</v>
      </c>
      <c r="K300" s="300">
        <v>8</v>
      </c>
      <c r="L300" s="335" t="str">
        <f>IF(J300="Ya/Tidak",IF(K300="Ya",1,IF(K300="Tidak",0,"Blm Diisi")),IF(J300="A/B/C",IF(K300="A",1,IF(K300="B",0.5,IF(K300="C",0,"Blm Diisi"))),IF(J300="A/B/C/D",IF(K300="A",1,IF(K300="B",0.67,IF(K300="C",0.33,IF(K300="D",0,"Blm Diisi")))),IF(J300="A/B/C/D/E",IF(K300="A",1,IF(K300="B",0.75,IF(K300="C",0.5,IF(K300="D",0.25,IF(K300="E",0,"Blm Diisi"))))),IF(J300="%",IF(K300="","Blm Diisi",K300),IF(J300="Jumlah",IF(K300="","Blm Diisi",""),IF(J300="Rupiah",IF(K300="","Blm Diisi",""),IF(J300="","","-"))))))))</f>
        <v/>
      </c>
      <c r="M300" s="335"/>
      <c r="P300" s="299" t="s">
        <v>930</v>
      </c>
    </row>
    <row r="301" spans="1:16" s="331" customFormat="1" ht="45">
      <c r="A301" s="318">
        <v>316</v>
      </c>
      <c r="B301" s="332"/>
      <c r="C301" s="333"/>
      <c r="D301" s="333"/>
      <c r="E301" s="333"/>
      <c r="F301" s="333"/>
      <c r="G301" s="453" t="s">
        <v>350</v>
      </c>
      <c r="H301" s="335"/>
      <c r="I301" s="408"/>
      <c r="J301" s="335" t="s">
        <v>186</v>
      </c>
      <c r="K301" s="300">
        <v>2</v>
      </c>
      <c r="L301" s="335" t="str">
        <f>IF(J301="Ya/Tidak",IF(K301="Ya",1,IF(K301="Tidak",0,"Blm Diisi")),IF(J301="A/B/C",IF(K301="A",1,IF(K301="B",0.5,IF(K301="C",0,"Blm Diisi"))),IF(J301="A/B/C/D",IF(K301="A",1,IF(K301="B",0.67,IF(K301="C",0.33,IF(K301="D",0,"Blm Diisi")))),IF(J301="A/B/C/D/E",IF(K301="A",1,IF(K301="B",0.75,IF(K301="C",0.5,IF(K301="D",0.25,IF(K301="E",0,"Blm Diisi"))))),IF(J301="%",IF(K301="","Blm Diisi",K301),IF(J301="Jumlah",IF(K301="","Blm Diisi",""),IF(J301="Rupiah",IF(K301="","Blm Diisi",""),IF(J301="","","-"))))))))</f>
        <v/>
      </c>
      <c r="M301" s="335"/>
      <c r="P301" s="299" t="s">
        <v>930</v>
      </c>
    </row>
    <row r="302" spans="1:16">
      <c r="A302" s="313">
        <v>317</v>
      </c>
      <c r="B302" s="412"/>
      <c r="C302" s="404"/>
      <c r="D302" s="404"/>
      <c r="E302" s="404" t="s">
        <v>13</v>
      </c>
      <c r="F302" s="626" t="s">
        <v>810</v>
      </c>
      <c r="G302" s="627"/>
      <c r="H302" s="405">
        <v>0.5</v>
      </c>
      <c r="I302" s="406"/>
      <c r="J302" s="405"/>
      <c r="K302" s="405"/>
      <c r="L302" s="405">
        <f>AVERAGE(L303)*H302</f>
        <v>0.5</v>
      </c>
      <c r="M302" s="405"/>
      <c r="P302" s="406"/>
    </row>
    <row r="303" spans="1:16" s="331" customFormat="1" ht="90">
      <c r="A303" s="318">
        <v>318</v>
      </c>
      <c r="B303" s="332"/>
      <c r="C303" s="333"/>
      <c r="D303" s="333"/>
      <c r="E303" s="333"/>
      <c r="F303" s="444" t="s">
        <v>59</v>
      </c>
      <c r="G303" s="415" t="s">
        <v>811</v>
      </c>
      <c r="H303" s="335"/>
      <c r="I303" s="408" t="s">
        <v>812</v>
      </c>
      <c r="J303" s="335" t="s">
        <v>154</v>
      </c>
      <c r="K303" s="167" t="s">
        <v>824</v>
      </c>
      <c r="L303" s="335">
        <f>IF(J303="Ya/Tidak",IF(K303="Ya",1,IF(K303="Tidak",0,"Blm Diisi")),IF(J303="A/B/C",IF(K303="A",1,IF(K303="B",0.5,IF(K303="C",0,"Blm Diisi"))),IF(J303="A/B/C/D",IF(K303="A",1,IF(K303="B",0.67,IF(K303="C",0.33,IF(K303="D",0,"Blm Diisi")))),IF(J303="A/B/C/D/E",IF(K303="A",1,IF(K303="B",0.75,IF(K303="C",0.5,IF(K303="D",0.25,IF(K303="E",0,"Blm Diisi"))))),IF(J303="%",IF(K303="","Blm Diisi",K303),IF(J303="Jumlah",IF(K303="","Blm Diisi",""),IF(J303="Rupiah",IF(K303="","Blm Diisi",""),IF(J303="","","-"))))))))</f>
        <v>1</v>
      </c>
      <c r="M303" s="335"/>
      <c r="P303" s="486" t="s">
        <v>931</v>
      </c>
    </row>
    <row r="304" spans="1:16">
      <c r="A304" s="313">
        <v>319</v>
      </c>
      <c r="B304" s="412"/>
      <c r="C304" s="404"/>
      <c r="D304" s="404"/>
      <c r="E304" s="404" t="s">
        <v>15</v>
      </c>
      <c r="F304" s="626" t="s">
        <v>140</v>
      </c>
      <c r="G304" s="627"/>
      <c r="H304" s="405">
        <v>0.5</v>
      </c>
      <c r="I304" s="406"/>
      <c r="J304" s="405"/>
      <c r="K304" s="405"/>
      <c r="L304" s="405">
        <f>AVERAGE(L305)*H304</f>
        <v>0.5</v>
      </c>
      <c r="M304" s="405"/>
      <c r="P304" s="406"/>
    </row>
    <row r="305" spans="1:16" s="331" customFormat="1" ht="60">
      <c r="A305" s="318">
        <v>320</v>
      </c>
      <c r="B305" s="332"/>
      <c r="C305" s="333"/>
      <c r="D305" s="333"/>
      <c r="E305" s="333"/>
      <c r="F305" s="444" t="s">
        <v>59</v>
      </c>
      <c r="G305" s="415" t="s">
        <v>351</v>
      </c>
      <c r="H305" s="335"/>
      <c r="I305" s="408" t="s">
        <v>352</v>
      </c>
      <c r="J305" s="335" t="s">
        <v>185</v>
      </c>
      <c r="K305" s="451">
        <f>IF(OR(K306="",K307="",K308=""),"Blm Diisi",IF((K306-K307)/K306&lt;=0,0,(K306-K307)/K306))</f>
        <v>1</v>
      </c>
      <c r="L305" s="335">
        <f>IF(J305="Ya/Tidak",IF(K305="Ya",1,IF(K305="Tidak",0,"Blm Diisi")),IF(J305="A/B/C",IF(K305="A",1,IF(K305="B",0.5,IF(K305="C",0,"Blm Diisi"))),IF(J305="A/B/C/D",IF(K305="A",1,IF(K305="B",0.67,IF(K305="C",0.33,IF(K305="D",0,"Blm Diisi")))),IF(J305="A/B/C/D/E",IF(K305="A",1,IF(K305="B",0.75,IF(K305="C",0.5,IF(K305="D",0.25,IF(K305="E",0,"Blm Diisi"))))),IF(J305="%",IF(K305="","Blm Diisi",K305),IF(J305="Jumlah",IF(K305="","Blm Diisi",""),IF(J305="Rupiah",IF(K305="","Blm Diisi",""),IF(J305="","","-"))))))))</f>
        <v>1</v>
      </c>
      <c r="M305" s="335"/>
      <c r="P305" s="486" t="s">
        <v>932</v>
      </c>
    </row>
    <row r="306" spans="1:16" s="331" customFormat="1" ht="45">
      <c r="A306" s="313">
        <v>321</v>
      </c>
      <c r="B306" s="332"/>
      <c r="C306" s="333"/>
      <c r="D306" s="333"/>
      <c r="E306" s="333"/>
      <c r="F306" s="333"/>
      <c r="G306" s="453" t="s">
        <v>353</v>
      </c>
      <c r="H306" s="335"/>
      <c r="I306" s="408"/>
      <c r="J306" s="335" t="s">
        <v>186</v>
      </c>
      <c r="K306" s="300">
        <v>7</v>
      </c>
      <c r="L306" s="335" t="str">
        <f>IF(J306="Ya/Tidak",IF(K306="Ya",1,IF(K306="Tidak",0,"Blm Diisi")),IF(J306="A/B/C",IF(K306="A",1,IF(K306="B",0.5,IF(K306="C",0,"Blm Diisi"))),IF(J306="A/B/C/D",IF(K306="A",1,IF(K306="B",0.67,IF(K306="C",0.33,IF(K306="D",0,"Blm Diisi")))),IF(J306="A/B/C/D/E",IF(K306="A",1,IF(K306="B",0.75,IF(K306="C",0.5,IF(K306="D",0.25,IF(K306="E",0,"Blm Diisi"))))),IF(J306="%",IF(K306="","Blm Diisi",K306),IF(J306="Jumlah",IF(K306="","Blm Diisi",""),IF(J306="Rupiah",IF(K306="","Blm Diisi",""),IF(J306="","","-"))))))))</f>
        <v/>
      </c>
      <c r="M306" s="335"/>
      <c r="P306" s="299" t="s">
        <v>932</v>
      </c>
    </row>
    <row r="307" spans="1:16" s="331" customFormat="1" ht="45">
      <c r="A307" s="318">
        <v>322</v>
      </c>
      <c r="B307" s="332"/>
      <c r="C307" s="333"/>
      <c r="D307" s="333"/>
      <c r="E307" s="333"/>
      <c r="F307" s="333"/>
      <c r="G307" s="453" t="s">
        <v>354</v>
      </c>
      <c r="H307" s="335"/>
      <c r="I307" s="408"/>
      <c r="J307" s="335" t="s">
        <v>186</v>
      </c>
      <c r="K307" s="300">
        <v>0</v>
      </c>
      <c r="L307" s="335" t="str">
        <f>IF(J307="Ya/Tidak",IF(K307="Ya",1,IF(K307="Tidak",0,"Blm Diisi")),IF(J307="A/B/C",IF(K307="A",1,IF(K307="B",0.5,IF(K307="C",0,"Blm Diisi"))),IF(J307="A/B/C/D",IF(K307="A",1,IF(K307="B",0.67,IF(K307="C",0.33,IF(K307="D",0,"Blm Diisi")))),IF(J307="A/B/C/D/E",IF(K307="A",1,IF(K307="B",0.75,IF(K307="C",0.5,IF(K307="D",0.25,IF(K307="E",0,"Blm Diisi"))))),IF(J307="%",IF(K307="","Blm Diisi",K307),IF(J307="Jumlah",IF(K307="","Blm Diisi",""),IF(J307="Rupiah",IF(K307="","Blm Diisi",""),IF(J307="","","-"))))))))</f>
        <v/>
      </c>
      <c r="M307" s="335"/>
      <c r="P307" s="299" t="s">
        <v>932</v>
      </c>
    </row>
    <row r="308" spans="1:16" s="331" customFormat="1" ht="45">
      <c r="A308" s="313">
        <v>323</v>
      </c>
      <c r="B308" s="332"/>
      <c r="C308" s="333"/>
      <c r="D308" s="333"/>
      <c r="E308" s="333"/>
      <c r="F308" s="333"/>
      <c r="G308" s="453" t="s">
        <v>355</v>
      </c>
      <c r="H308" s="335"/>
      <c r="I308" s="408"/>
      <c r="J308" s="335" t="s">
        <v>186</v>
      </c>
      <c r="K308" s="300">
        <v>7</v>
      </c>
      <c r="L308" s="335" t="str">
        <f>IF(J308="Ya/Tidak",IF(K308="Ya",1,IF(K308="Tidak",0,"Blm Diisi")),IF(J308="A/B/C",IF(K308="A",1,IF(K308="B",0.5,IF(K308="C",0,"Blm Diisi"))),IF(J308="A/B/C/D",IF(K308="A",1,IF(K308="B",0.67,IF(K308="C",0.33,IF(K308="D",0,"Blm Diisi")))),IF(J308="A/B/C/D/E",IF(K308="A",1,IF(K308="B",0.75,IF(K308="C",0.5,IF(K308="D",0.25,IF(K308="E",0,"Blm Diisi"))))),IF(J308="%",IF(K308="","Blm Diisi",K308),IF(J308="Jumlah",IF(K308="","Blm Diisi",""),IF(J308="Rupiah",IF(K308="","Blm Diisi",""),IF(J308="","","-"))))))))</f>
        <v/>
      </c>
      <c r="M308" s="335"/>
      <c r="P308" s="299" t="s">
        <v>932</v>
      </c>
    </row>
    <row r="309" spans="1:16">
      <c r="A309" s="318">
        <v>324</v>
      </c>
      <c r="B309" s="412"/>
      <c r="C309" s="404"/>
      <c r="D309" s="404"/>
      <c r="E309" s="404" t="s">
        <v>32</v>
      </c>
      <c r="F309" s="626" t="s">
        <v>141</v>
      </c>
      <c r="G309" s="627"/>
      <c r="H309" s="405">
        <v>0.5</v>
      </c>
      <c r="I309" s="406"/>
      <c r="J309" s="405"/>
      <c r="K309" s="405"/>
      <c r="L309" s="405">
        <f>AVERAGE(L310)*H309</f>
        <v>5.4971319311663477E-3</v>
      </c>
      <c r="M309" s="405"/>
      <c r="P309" s="406"/>
    </row>
    <row r="310" spans="1:16" s="331" customFormat="1" ht="45">
      <c r="A310" s="313">
        <v>325</v>
      </c>
      <c r="B310" s="332"/>
      <c r="C310" s="333"/>
      <c r="D310" s="333"/>
      <c r="E310" s="333"/>
      <c r="F310" s="444" t="s">
        <v>59</v>
      </c>
      <c r="G310" s="415" t="s">
        <v>356</v>
      </c>
      <c r="H310" s="335"/>
      <c r="I310" s="408" t="s">
        <v>357</v>
      </c>
      <c r="J310" s="335" t="s">
        <v>185</v>
      </c>
      <c r="K310" s="451">
        <f>IF(OR(K311="",K312=""),"Blm Diisi",IF(K312/K311&gt;1,K311/K312,IF(K311/K312&gt;1,K312/K311,K312/K311)))</f>
        <v>1.0994263862332695E-2</v>
      </c>
      <c r="L310" s="335">
        <f>IF(J310="Ya/Tidak",IF(K310="Ya",1,IF(K310="Tidak",0,"Blm Diisi")),IF(J310="A/B/C",IF(K310="A",1,IF(K310="B",0.5,IF(K310="C",0,"Blm Diisi"))),IF(J310="A/B/C/D",IF(K310="A",1,IF(K310="B",0.67,IF(K310="C",0.33,IF(K310="D",0,"Blm Diisi")))),IF(J310="A/B/C/D/E",IF(K310="A",1,IF(K310="B",0.75,IF(K310="C",0.5,IF(K310="D",0.25,IF(K310="E",0,"Blm Diisi"))))),IF(J310="%",IF(K310="","Blm Diisi",K310),IF(J310="Jumlah",IF(K310="","Blm Diisi",""),IF(J310="Rupiah",IF(K310="","Blm Diisi",""),IF(J310="","","-"))))))))</f>
        <v>1.0994263862332695E-2</v>
      </c>
      <c r="M310" s="335"/>
      <c r="P310" s="486" t="s">
        <v>933</v>
      </c>
    </row>
    <row r="311" spans="1:16" s="331" customFormat="1" ht="45">
      <c r="A311" s="318">
        <v>326</v>
      </c>
      <c r="B311" s="332"/>
      <c r="C311" s="333"/>
      <c r="D311" s="333"/>
      <c r="E311" s="333"/>
      <c r="F311" s="333"/>
      <c r="G311" s="453" t="s">
        <v>358</v>
      </c>
      <c r="H311" s="335"/>
      <c r="I311" s="408"/>
      <c r="J311" s="335" t="s">
        <v>186</v>
      </c>
      <c r="K311" s="300">
        <v>5.75</v>
      </c>
      <c r="L311" s="335" t="str">
        <f>IF(J311="Ya/Tidak",IF(K311="Ya",1,IF(K311="Tidak",0,"Blm Diisi")),IF(J311="A/B/C",IF(K311="A",1,IF(K311="B",0.5,IF(K311="C",0,"Blm Diisi"))),IF(J311="A/B/C/D",IF(K311="A",1,IF(K311="B",0.67,IF(K311="C",0.33,IF(K311="D",0,"Blm Diisi")))),IF(J311="A/B/C/D/E",IF(K311="A",1,IF(K311="B",0.75,IF(K311="C",0.5,IF(K311="D",0.25,IF(K311="E",0,"Blm Diisi"))))),IF(J311="%",IF(K311="","Blm Diisi",K311),IF(J311="Jumlah",IF(K311="","Blm Diisi",""),IF(J311="Rupiah",IF(K311="","Blm Diisi",""),IF(J311="","","-"))))))))</f>
        <v/>
      </c>
      <c r="M311" s="335"/>
      <c r="P311" s="299" t="s">
        <v>933</v>
      </c>
    </row>
    <row r="312" spans="1:16" s="331" customFormat="1" ht="30">
      <c r="A312" s="313">
        <v>327</v>
      </c>
      <c r="B312" s="332"/>
      <c r="C312" s="333"/>
      <c r="D312" s="333"/>
      <c r="E312" s="333"/>
      <c r="F312" s="333"/>
      <c r="G312" s="453" t="s">
        <v>359</v>
      </c>
      <c r="H312" s="335"/>
      <c r="I312" s="408"/>
      <c r="J312" s="335" t="s">
        <v>186</v>
      </c>
      <c r="K312" s="300">
        <v>523</v>
      </c>
      <c r="L312" s="335" t="str">
        <f>IF(J312="Ya/Tidak",IF(K312="Ya",1,IF(K312="Tidak",0,"Blm Diisi")),IF(J312="A/B/C",IF(K312="A",1,IF(K312="B",0.5,IF(K312="C",0,"Blm Diisi"))),IF(J312="A/B/C/D",IF(K312="A",1,IF(K312="B",0.67,IF(K312="C",0.33,IF(K312="D",0,"Blm Diisi")))),IF(J312="A/B/C/D/E",IF(K312="A",1,IF(K312="B",0.75,IF(K312="C",0.5,IF(K312="D",0.25,IF(K312="E",0,"Blm Diisi"))))),IF(J312="%",IF(K312="","Blm Diisi",K312),IF(J312="Jumlah",IF(K312="","Blm Diisi",""),IF(J312="Rupiah",IF(K312="","Blm Diisi",""),IF(J312="","","-"))))))))</f>
        <v/>
      </c>
      <c r="M312" s="335"/>
      <c r="P312" s="299" t="s">
        <v>933</v>
      </c>
    </row>
    <row r="313" spans="1:16">
      <c r="A313" s="318">
        <v>328</v>
      </c>
      <c r="B313" s="412"/>
      <c r="C313" s="404"/>
      <c r="D313" s="404"/>
      <c r="E313" s="404" t="s">
        <v>34</v>
      </c>
      <c r="F313" s="626" t="s">
        <v>142</v>
      </c>
      <c r="G313" s="627"/>
      <c r="H313" s="405">
        <v>0.5</v>
      </c>
      <c r="I313" s="406"/>
      <c r="J313" s="405"/>
      <c r="K313" s="405"/>
      <c r="L313" s="405">
        <f>AVERAGE(L314)*H313</f>
        <v>1.141826923076923E-2</v>
      </c>
      <c r="M313" s="405"/>
      <c r="P313" s="406"/>
    </row>
    <row r="314" spans="1:16" s="331" customFormat="1" ht="45">
      <c r="A314" s="313">
        <v>329</v>
      </c>
      <c r="B314" s="332"/>
      <c r="C314" s="333"/>
      <c r="D314" s="333"/>
      <c r="E314" s="333"/>
      <c r="F314" s="333" t="s">
        <v>59</v>
      </c>
      <c r="G314" s="415" t="s">
        <v>360</v>
      </c>
      <c r="H314" s="335"/>
      <c r="I314" s="408" t="s">
        <v>361</v>
      </c>
      <c r="J314" s="335" t="s">
        <v>185</v>
      </c>
      <c r="K314" s="451">
        <f>IF(OR(K315="",K316=""),"Blm Diisi",IF(K316/K315&gt;1,1,K316/K315))</f>
        <v>2.283653846153846E-2</v>
      </c>
      <c r="L314" s="335">
        <f>IF(J314="Ya/Tidak",IF(K314="Ya",1,IF(K314="Tidak",0,"Blm Diisi")),IF(J314="A/B/C",IF(K314="A",1,IF(K314="B",0.5,IF(K314="C",0,"Blm Diisi"))),IF(J314="A/B/C/D",IF(K314="A",1,IF(K314="B",0.67,IF(K314="C",0.33,IF(K314="D",0,"Blm Diisi")))),IF(J314="A/B/C/D/E",IF(K314="A",1,IF(K314="B",0.75,IF(K314="C",0.5,IF(K314="D",0.25,IF(K314="E",0,"Blm Diisi"))))),IF(J314="%",IF(K314="","Blm Diisi",K314),IF(J314="Jumlah",IF(K314="","Blm Diisi",""),IF(J314="Rupiah",IF(K314="","Blm Diisi",""),IF(J314="","","-"))))))))</f>
        <v>2.283653846153846E-2</v>
      </c>
      <c r="M314" s="335"/>
      <c r="P314" s="486" t="s">
        <v>934</v>
      </c>
    </row>
    <row r="315" spans="1:16" s="331" customFormat="1" ht="45">
      <c r="A315" s="318">
        <v>330</v>
      </c>
      <c r="B315" s="332"/>
      <c r="C315" s="333"/>
      <c r="D315" s="333"/>
      <c r="E315" s="333"/>
      <c r="F315" s="333"/>
      <c r="G315" s="453" t="s">
        <v>362</v>
      </c>
      <c r="H315" s="335"/>
      <c r="I315" s="408"/>
      <c r="J315" s="335" t="s">
        <v>186</v>
      </c>
      <c r="K315" s="300">
        <v>832</v>
      </c>
      <c r="L315" s="335" t="str">
        <f>IF(J315="Ya/Tidak",IF(K315="Ya",1,IF(K315="Tidak",0,"Blm Diisi")),IF(J315="A/B/C",IF(K315="A",1,IF(K315="B",0.5,IF(K315="C",0,"Blm Diisi"))),IF(J315="A/B/C/D",IF(K315="A",1,IF(K315="B",0.67,IF(K315="C",0.33,IF(K315="D",0,"Blm Diisi")))),IF(J315="A/B/C/D/E",IF(K315="A",1,IF(K315="B",0.75,IF(K315="C",0.5,IF(K315="D",0.25,IF(K315="E",0,"Blm Diisi"))))),IF(J315="%",IF(K315="","Blm Diisi",K315),IF(J315="Jumlah",IF(K315="","Blm Diisi",""),IF(J315="Rupiah",IF(K315="","Blm Diisi",""),IF(J315="","","-"))))))))</f>
        <v/>
      </c>
      <c r="M315" s="335"/>
      <c r="P315" s="486" t="s">
        <v>934</v>
      </c>
    </row>
    <row r="316" spans="1:16" s="331" customFormat="1" ht="45">
      <c r="A316" s="313">
        <v>331</v>
      </c>
      <c r="B316" s="332"/>
      <c r="C316" s="333"/>
      <c r="D316" s="333"/>
      <c r="E316" s="333"/>
      <c r="F316" s="333"/>
      <c r="G316" s="453" t="s">
        <v>363</v>
      </c>
      <c r="H316" s="335"/>
      <c r="I316" s="408"/>
      <c r="J316" s="335" t="s">
        <v>186</v>
      </c>
      <c r="K316" s="300">
        <v>19</v>
      </c>
      <c r="L316" s="335" t="str">
        <f>IF(J316="Ya/Tidak",IF(K316="Ya",1,IF(K316="Tidak",0,"Blm Diisi")),IF(J316="A/B/C",IF(K316="A",1,IF(K316="B",0.5,IF(K316="C",0,"Blm Diisi"))),IF(J316="A/B/C/D",IF(K316="A",1,IF(K316="B",0.67,IF(K316="C",0.33,IF(K316="D",0,"Blm Diisi")))),IF(J316="A/B/C/D/E",IF(K316="A",1,IF(K316="B",0.75,IF(K316="C",0.5,IF(K316="D",0.25,IF(K316="E",0,"Blm Diisi"))))),IF(J316="%",IF(K316="","Blm Diisi",K316),IF(J316="Jumlah",IF(K316="","Blm Diisi",""),IF(J316="Rupiah",IF(K316="","Blm Diisi",""),IF(J316="","","-"))))))))</f>
        <v/>
      </c>
      <c r="M316" s="335"/>
      <c r="P316" s="299" t="s">
        <v>934</v>
      </c>
    </row>
    <row r="317" spans="1:16" ht="30">
      <c r="A317" s="318">
        <v>332</v>
      </c>
      <c r="B317" s="412"/>
      <c r="C317" s="404"/>
      <c r="D317" s="404"/>
      <c r="E317" s="404" t="s">
        <v>36</v>
      </c>
      <c r="F317" s="626" t="s">
        <v>143</v>
      </c>
      <c r="G317" s="627"/>
      <c r="H317" s="405">
        <v>1</v>
      </c>
      <c r="I317" s="406"/>
      <c r="J317" s="405"/>
      <c r="K317" s="405"/>
      <c r="L317" s="405">
        <f>AVERAGE(L318:L319)*H317</f>
        <v>1</v>
      </c>
      <c r="M317" s="405"/>
      <c r="P317" s="406"/>
    </row>
    <row r="318" spans="1:16" s="331" customFormat="1" ht="150">
      <c r="A318" s="313">
        <v>333</v>
      </c>
      <c r="B318" s="332"/>
      <c r="C318" s="333"/>
      <c r="D318" s="333"/>
      <c r="E318" s="407"/>
      <c r="F318" s="333" t="s">
        <v>152</v>
      </c>
      <c r="G318" s="415" t="s">
        <v>589</v>
      </c>
      <c r="H318" s="335"/>
      <c r="I318" s="408" t="s">
        <v>365</v>
      </c>
      <c r="J318" s="335" t="s">
        <v>156</v>
      </c>
      <c r="K318" s="167" t="s">
        <v>824</v>
      </c>
      <c r="L318" s="335">
        <f>IF(J318="Ya/Tidak",IF(K318="Ya",1,IF(K318="Tidak",0,"Blm Diisi")),IF(J318="A/B/C",IF(K318="A",1,IF(K318="B",0.5,IF(K318="C",0,"Blm Diisi"))),IF(J318="A/B/C/D",IF(K318="A",1,IF(K318="B",0.67,IF(K318="C",0.33,IF(K318="D",0,"Blm Diisi")))),IF(J318="A/B/C/D/E",IF(K318="A",1,IF(K318="B",0.75,IF(K318="C",0.5,IF(K318="D",0.25,IF(K318="E",0,"Blm Diisi"))))),IF(J318="%",IF(K318="","Blm Diisi",K318),IF(J318="Jumlah",IF(K318="","Blm Diisi",""),IF(J318="Rupiah",IF(K318="","Blm Diisi",""),IF(J318="","","-"))))))))</f>
        <v>1</v>
      </c>
      <c r="M318" s="335"/>
      <c r="P318" s="486" t="s">
        <v>935</v>
      </c>
    </row>
    <row r="319" spans="1:16" s="331" customFormat="1" ht="30">
      <c r="A319" s="318">
        <v>334</v>
      </c>
      <c r="B319" s="332"/>
      <c r="C319" s="333"/>
      <c r="D319" s="333"/>
      <c r="E319" s="407"/>
      <c r="F319" s="333" t="s">
        <v>155</v>
      </c>
      <c r="G319" s="415" t="s">
        <v>364</v>
      </c>
      <c r="H319" s="335"/>
      <c r="I319" s="408" t="s">
        <v>366</v>
      </c>
      <c r="J319" s="335" t="s">
        <v>185</v>
      </c>
      <c r="K319" s="451">
        <f>IF(OR(K320="",K321=""),"Blm Diisi",IF(K321/K320&gt;1,1,K321/K320))</f>
        <v>1</v>
      </c>
      <c r="L319" s="335">
        <f>IF(J319="Ya/Tidak",IF(K319="Ya",1,IF(K319="Tidak",0,"Blm Diisi")),IF(J319="A/B/C",IF(K319="A",1,IF(K319="B",0.5,IF(K319="C",0,"Blm Diisi"))),IF(J319="A/B/C/D",IF(K319="A",1,IF(K319="B",0.67,IF(K319="C",0.33,IF(K319="D",0,"Blm Diisi")))),IF(J319="A/B/C/D/E",IF(K319="A",1,IF(K319="B",0.75,IF(K319="C",0.5,IF(K319="D",0.25,IF(K319="E",0,"Blm Diisi"))))),IF(J319="%",IF(K319="","Blm Diisi",K319),IF(J319="Jumlah",IF(K319="","Blm Diisi",""),IF(J319="Rupiah",IF(K319="","Blm Diisi",""),IF(J319="","","-"))))))))</f>
        <v>1</v>
      </c>
      <c r="M319" s="335"/>
      <c r="P319" s="486" t="s">
        <v>936</v>
      </c>
    </row>
    <row r="320" spans="1:16" s="331" customFormat="1" ht="30">
      <c r="A320" s="313">
        <v>335</v>
      </c>
      <c r="B320" s="332"/>
      <c r="C320" s="333"/>
      <c r="D320" s="333"/>
      <c r="E320" s="407"/>
      <c r="F320" s="333"/>
      <c r="G320" s="453" t="s">
        <v>367</v>
      </c>
      <c r="H320" s="335"/>
      <c r="I320" s="408"/>
      <c r="J320" s="335" t="s">
        <v>186</v>
      </c>
      <c r="K320" s="300">
        <v>37</v>
      </c>
      <c r="L320" s="335" t="str">
        <f>IF(J320="Ya/Tidak",IF(K320="Ya",1,IF(K320="Tidak",0,"Blm Diisi")),IF(J320="A/B/C",IF(K320="A",1,IF(K320="B",0.5,IF(K320="C",0,"Blm Diisi"))),IF(J320="A/B/C/D",IF(K320="A",1,IF(K320="B",0.67,IF(K320="C",0.33,IF(K320="D",0,"Blm Diisi")))),IF(J320="A/B/C/D/E",IF(K320="A",1,IF(K320="B",0.75,IF(K320="C",0.5,IF(K320="D",0.25,IF(K320="E",0,"Blm Diisi"))))),IF(J320="%",IF(K320="","Blm Diisi",K320),IF(J320="Jumlah",IF(K320="","Blm Diisi",""),IF(J320="Rupiah",IF(K320="","Blm Diisi",""),IF(J320="","","-"))))))))</f>
        <v/>
      </c>
      <c r="M320" s="335"/>
      <c r="P320" s="299" t="s">
        <v>936</v>
      </c>
    </row>
    <row r="321" spans="1:16" s="331" customFormat="1" ht="45">
      <c r="A321" s="318">
        <v>336</v>
      </c>
      <c r="B321" s="332"/>
      <c r="C321" s="333"/>
      <c r="D321" s="333"/>
      <c r="E321" s="407"/>
      <c r="F321" s="333"/>
      <c r="G321" s="453" t="s">
        <v>368</v>
      </c>
      <c r="H321" s="335"/>
      <c r="I321" s="408"/>
      <c r="J321" s="335" t="s">
        <v>186</v>
      </c>
      <c r="K321" s="300">
        <v>37</v>
      </c>
      <c r="L321" s="335" t="str">
        <f>IF(J321="Ya/Tidak",IF(K321="Ya",1,IF(K321="Tidak",0,"Blm Diisi")),IF(J321="A/B/C",IF(K321="A",1,IF(K321="B",0.5,IF(K321="C",0,"Blm Diisi"))),IF(J321="A/B/C/D",IF(K321="A",1,IF(K321="B",0.67,IF(K321="C",0.33,IF(K321="D",0,"Blm Diisi")))),IF(J321="A/B/C/D/E",IF(K321="A",1,IF(K321="B",0.75,IF(K321="C",0.5,IF(K321="D",0.25,IF(K321="E",0,"Blm Diisi"))))),IF(J321="%",IF(K321="","Blm Diisi",K321),IF(J321="Jumlah",IF(K321="","Blm Diisi",""),IF(J321="Rupiah",IF(K321="","Blm Diisi",""),IF(J321="","","-"))))))))</f>
        <v/>
      </c>
      <c r="M321" s="335"/>
      <c r="P321" s="299" t="s">
        <v>936</v>
      </c>
    </row>
    <row r="322" spans="1:16">
      <c r="A322" s="313">
        <v>337</v>
      </c>
      <c r="B322" s="355"/>
      <c r="C322" s="355"/>
      <c r="D322" s="356">
        <v>6</v>
      </c>
      <c r="E322" s="586" t="s">
        <v>40</v>
      </c>
      <c r="F322" s="587"/>
      <c r="G322" s="588"/>
      <c r="H322" s="401">
        <v>3.75</v>
      </c>
      <c r="I322" s="414"/>
      <c r="J322" s="401"/>
      <c r="K322" s="401"/>
      <c r="L322" s="401">
        <f>SUM(L323,L337,L339,L341)</f>
        <v>0.71313368941525002</v>
      </c>
      <c r="M322" s="401"/>
      <c r="P322" s="414"/>
    </row>
    <row r="323" spans="1:16">
      <c r="A323" s="318">
        <v>338</v>
      </c>
      <c r="B323" s="412"/>
      <c r="C323" s="404"/>
      <c r="D323" s="404"/>
      <c r="E323" s="404" t="s">
        <v>9</v>
      </c>
      <c r="F323" s="626" t="s">
        <v>144</v>
      </c>
      <c r="G323" s="627"/>
      <c r="H323" s="405">
        <v>1</v>
      </c>
      <c r="I323" s="406"/>
      <c r="J323" s="405"/>
      <c r="K323" s="405"/>
      <c r="L323" s="405">
        <f>AVERAGE(L324:L336)*H323</f>
        <v>0.13563368941524998</v>
      </c>
      <c r="M323" s="405"/>
      <c r="P323" s="406"/>
    </row>
    <row r="324" spans="1:16" s="331" customFormat="1" ht="30">
      <c r="A324" s="313">
        <v>339</v>
      </c>
      <c r="B324" s="332"/>
      <c r="C324" s="333"/>
      <c r="D324" s="333"/>
      <c r="E324" s="333"/>
      <c r="F324" s="456" t="s">
        <v>59</v>
      </c>
      <c r="G324" s="341" t="s">
        <v>378</v>
      </c>
      <c r="H324" s="335"/>
      <c r="I324" s="408"/>
      <c r="J324" s="335"/>
      <c r="K324" s="457"/>
      <c r="L324" s="335" t="str">
        <f t="shared" ref="L324:L336" si="9">IF(J324="Ya/Tidak",IF(K324="Ya",1,IF(K324="Tidak",0,"Blm Diisi")),IF(J324="A/B/C",IF(K324="A",1,IF(K324="B",0.5,IF(K324="C",0,"Blm Diisi"))),IF(J324="A/B/C/D",IF(K324="A",1,IF(K324="B",0.67,IF(K324="C",0.33,IF(K324="D",0,"Blm Diisi")))),IF(J324="A/B/C/D/E",IF(K324="A",1,IF(K324="B",0.75,IF(K324="C",0.5,IF(K324="D",0.25,IF(K324="E",0,"Blm Diisi"))))),IF(J324="%",IF(K324="","Blm Diisi",K324),IF(J324="Jumlah",IF(K324="","Blm Diisi",""),IF(J324="Rupiah",IF(K324="","Blm Diisi",""),IF(J324="","","-"))))))))</f>
        <v/>
      </c>
      <c r="M324" s="335"/>
      <c r="P324" s="486" t="s">
        <v>946</v>
      </c>
    </row>
    <row r="325" spans="1:16" s="331" customFormat="1" ht="30">
      <c r="A325" s="318">
        <v>340</v>
      </c>
      <c r="B325" s="332"/>
      <c r="C325" s="333"/>
      <c r="D325" s="333"/>
      <c r="E325" s="333"/>
      <c r="F325" s="458" t="s">
        <v>59</v>
      </c>
      <c r="G325" s="341" t="s">
        <v>379</v>
      </c>
      <c r="H325" s="335"/>
      <c r="I325" s="408"/>
      <c r="J325" s="335"/>
      <c r="K325" s="335"/>
      <c r="L325" s="335" t="str">
        <f t="shared" si="9"/>
        <v/>
      </c>
      <c r="M325" s="335"/>
      <c r="P325" s="299"/>
    </row>
    <row r="326" spans="1:16" s="331" customFormat="1">
      <c r="A326" s="313">
        <v>341</v>
      </c>
      <c r="B326" s="332"/>
      <c r="C326" s="333"/>
      <c r="D326" s="333"/>
      <c r="E326" s="333"/>
      <c r="F326" s="407"/>
      <c r="G326" s="452" t="s">
        <v>380</v>
      </c>
      <c r="H326" s="335"/>
      <c r="I326" s="408"/>
      <c r="J326" s="335" t="s">
        <v>186</v>
      </c>
      <c r="K326" s="300">
        <v>439</v>
      </c>
      <c r="L326" s="335" t="str">
        <f t="shared" si="9"/>
        <v/>
      </c>
      <c r="M326" s="335"/>
      <c r="P326" s="299"/>
    </row>
    <row r="327" spans="1:16" s="331" customFormat="1">
      <c r="A327" s="318">
        <v>342</v>
      </c>
      <c r="B327" s="332"/>
      <c r="C327" s="333"/>
      <c r="D327" s="333"/>
      <c r="E327" s="333"/>
      <c r="F327" s="407"/>
      <c r="G327" s="452" t="s">
        <v>381</v>
      </c>
      <c r="H327" s="335"/>
      <c r="I327" s="408"/>
      <c r="J327" s="335" t="s">
        <v>186</v>
      </c>
      <c r="K327" s="300">
        <v>1670</v>
      </c>
      <c r="L327" s="335" t="str">
        <f t="shared" si="9"/>
        <v/>
      </c>
      <c r="M327" s="335"/>
      <c r="P327" s="299"/>
    </row>
    <row r="328" spans="1:16" s="331" customFormat="1" ht="45">
      <c r="A328" s="313">
        <v>343</v>
      </c>
      <c r="B328" s="332"/>
      <c r="C328" s="333"/>
      <c r="D328" s="333"/>
      <c r="E328" s="333"/>
      <c r="F328" s="458" t="s">
        <v>59</v>
      </c>
      <c r="G328" s="341" t="s">
        <v>382</v>
      </c>
      <c r="H328" s="335"/>
      <c r="I328" s="408" t="s">
        <v>389</v>
      </c>
      <c r="J328" s="335"/>
      <c r="K328" s="335"/>
      <c r="L328" s="335" t="str">
        <f t="shared" si="9"/>
        <v/>
      </c>
      <c r="M328" s="335"/>
      <c r="P328" s="299"/>
    </row>
    <row r="329" spans="1:16" s="331" customFormat="1">
      <c r="A329" s="318">
        <v>344</v>
      </c>
      <c r="B329" s="332"/>
      <c r="C329" s="333"/>
      <c r="D329" s="333"/>
      <c r="E329" s="333"/>
      <c r="F329" s="407"/>
      <c r="G329" s="452" t="s">
        <v>380</v>
      </c>
      <c r="H329" s="335"/>
      <c r="I329" s="408"/>
      <c r="J329" s="335" t="s">
        <v>186</v>
      </c>
      <c r="K329" s="300">
        <v>426</v>
      </c>
      <c r="L329" s="335" t="str">
        <f t="shared" si="9"/>
        <v/>
      </c>
      <c r="M329" s="335"/>
      <c r="P329" s="299"/>
    </row>
    <row r="330" spans="1:16" s="331" customFormat="1">
      <c r="A330" s="313">
        <v>345</v>
      </c>
      <c r="B330" s="332"/>
      <c r="C330" s="333"/>
      <c r="D330" s="333"/>
      <c r="E330" s="333"/>
      <c r="F330" s="407"/>
      <c r="G330" s="452" t="s">
        <v>381</v>
      </c>
      <c r="H330" s="335"/>
      <c r="I330" s="408"/>
      <c r="J330" s="335" t="s">
        <v>186</v>
      </c>
      <c r="K330" s="300">
        <v>1632</v>
      </c>
      <c r="L330" s="335" t="str">
        <f t="shared" si="9"/>
        <v/>
      </c>
      <c r="M330" s="335"/>
      <c r="P330" s="299"/>
    </row>
    <row r="331" spans="1:16" s="331" customFormat="1" ht="45">
      <c r="A331" s="318">
        <v>346</v>
      </c>
      <c r="B331" s="332"/>
      <c r="C331" s="333"/>
      <c r="D331" s="333"/>
      <c r="E331" s="333"/>
      <c r="F331" s="458" t="s">
        <v>59</v>
      </c>
      <c r="G331" s="341" t="s">
        <v>383</v>
      </c>
      <c r="H331" s="335"/>
      <c r="I331" s="408" t="s">
        <v>390</v>
      </c>
      <c r="J331" s="335" t="s">
        <v>185</v>
      </c>
      <c r="K331" s="451">
        <f>IF(OR(K332="",K333=""),"Blm Diisi",IF(K333/K332&gt;1,1,K333/K332))</f>
        <v>0.26666666666666666</v>
      </c>
      <c r="L331" s="335">
        <f t="shared" si="9"/>
        <v>0.26666666666666666</v>
      </c>
      <c r="M331" s="335"/>
      <c r="P331" s="299"/>
    </row>
    <row r="332" spans="1:16" s="331" customFormat="1">
      <c r="A332" s="313">
        <v>347</v>
      </c>
      <c r="B332" s="332"/>
      <c r="C332" s="333"/>
      <c r="D332" s="333"/>
      <c r="E332" s="333"/>
      <c r="F332" s="407"/>
      <c r="G332" s="452" t="s">
        <v>384</v>
      </c>
      <c r="H332" s="335"/>
      <c r="I332" s="408"/>
      <c r="J332" s="335" t="s">
        <v>186</v>
      </c>
      <c r="K332" s="300">
        <v>30</v>
      </c>
      <c r="L332" s="335" t="str">
        <f t="shared" si="9"/>
        <v/>
      </c>
      <c r="M332" s="335"/>
      <c r="P332" s="299"/>
    </row>
    <row r="333" spans="1:16" s="331" customFormat="1" ht="30">
      <c r="A333" s="318">
        <v>348</v>
      </c>
      <c r="B333" s="332"/>
      <c r="C333" s="333"/>
      <c r="D333" s="333"/>
      <c r="E333" s="333"/>
      <c r="F333" s="407"/>
      <c r="G333" s="452" t="s">
        <v>385</v>
      </c>
      <c r="H333" s="335"/>
      <c r="I333" s="408"/>
      <c r="J333" s="335" t="s">
        <v>186</v>
      </c>
      <c r="K333" s="300">
        <v>8</v>
      </c>
      <c r="L333" s="335" t="str">
        <f t="shared" si="9"/>
        <v/>
      </c>
      <c r="M333" s="335"/>
      <c r="P333" s="299"/>
    </row>
    <row r="334" spans="1:16" s="331" customFormat="1" ht="60">
      <c r="A334" s="313">
        <v>349</v>
      </c>
      <c r="B334" s="332"/>
      <c r="C334" s="333"/>
      <c r="D334" s="333"/>
      <c r="E334" s="333"/>
      <c r="F334" s="458" t="s">
        <v>59</v>
      </c>
      <c r="G334" s="341" t="s">
        <v>813</v>
      </c>
      <c r="H334" s="335"/>
      <c r="I334" s="408" t="s">
        <v>391</v>
      </c>
      <c r="J334" s="335" t="s">
        <v>185</v>
      </c>
      <c r="K334" s="451">
        <f>IF(OR(K335="",K336=""),"Blm Diisi",IF(K336/K335&gt;1,1,K336/K335))</f>
        <v>4.6007121638332628E-3</v>
      </c>
      <c r="L334" s="335">
        <f t="shared" si="9"/>
        <v>4.6007121638332628E-3</v>
      </c>
      <c r="M334" s="335"/>
      <c r="P334" s="299"/>
    </row>
    <row r="335" spans="1:16" s="331" customFormat="1">
      <c r="A335" s="318">
        <v>350</v>
      </c>
      <c r="B335" s="332"/>
      <c r="C335" s="333"/>
      <c r="D335" s="333"/>
      <c r="E335" s="333"/>
      <c r="F335" s="407"/>
      <c r="G335" s="452" t="s">
        <v>387</v>
      </c>
      <c r="H335" s="335"/>
      <c r="I335" s="408"/>
      <c r="J335" s="335" t="s">
        <v>392</v>
      </c>
      <c r="K335" s="514">
        <v>1501847592709</v>
      </c>
      <c r="L335" s="335" t="str">
        <f t="shared" si="9"/>
        <v/>
      </c>
      <c r="M335" s="335"/>
      <c r="P335" s="299"/>
    </row>
    <row r="336" spans="1:16" s="331" customFormat="1" ht="30">
      <c r="A336" s="313">
        <v>351</v>
      </c>
      <c r="B336" s="332"/>
      <c r="C336" s="333"/>
      <c r="D336" s="333"/>
      <c r="E336" s="333"/>
      <c r="F336" s="407"/>
      <c r="G336" s="452" t="s">
        <v>814</v>
      </c>
      <c r="H336" s="335"/>
      <c r="I336" s="408"/>
      <c r="J336" s="335" t="s">
        <v>392</v>
      </c>
      <c r="K336" s="302">
        <v>6909568488</v>
      </c>
      <c r="L336" s="335" t="str">
        <f t="shared" si="9"/>
        <v/>
      </c>
      <c r="M336" s="335"/>
      <c r="P336" s="299"/>
    </row>
    <row r="337" spans="1:16" ht="15.95" customHeight="1">
      <c r="A337" s="318">
        <v>352</v>
      </c>
      <c r="B337" s="412"/>
      <c r="C337" s="404"/>
      <c r="D337" s="404"/>
      <c r="E337" s="404" t="s">
        <v>11</v>
      </c>
      <c r="F337" s="551" t="s">
        <v>627</v>
      </c>
      <c r="G337" s="552"/>
      <c r="H337" s="108">
        <v>1</v>
      </c>
      <c r="I337" s="128"/>
      <c r="J337" s="108"/>
      <c r="K337" s="405"/>
      <c r="L337" s="405">
        <f>AVERAGE(L338)*H337</f>
        <v>0</v>
      </c>
      <c r="M337" s="405"/>
      <c r="P337" s="406"/>
    </row>
    <row r="338" spans="1:16" s="331" customFormat="1" ht="150">
      <c r="A338" s="313">
        <v>353</v>
      </c>
      <c r="B338" s="332"/>
      <c r="C338" s="333"/>
      <c r="D338" s="333"/>
      <c r="E338" s="333"/>
      <c r="F338" s="156" t="s">
        <v>59</v>
      </c>
      <c r="G338" s="140" t="s">
        <v>628</v>
      </c>
      <c r="H338" s="93"/>
      <c r="I338" s="129" t="s">
        <v>641</v>
      </c>
      <c r="J338" s="93" t="s">
        <v>156</v>
      </c>
      <c r="K338" s="167" t="s">
        <v>829</v>
      </c>
      <c r="L338" s="335">
        <f>IF(J338="Ya/Tidak",IF(K338="Ya",1,IF(K338="Tidak",0,"Blm Diisi")),IF(J338="A/B/C",IF(K338="A",1,IF(K338="B",0.5,IF(K338="C",0,"Blm Diisi"))),IF(J338="A/B/C/D",IF(K338="A",1,IF(K338="B",0.67,IF(K338="C",0.33,IF(K338="D",0,"Blm Diisi")))),IF(J338="A/B/C/D/E",IF(K338="A",1,IF(K338="B",0.75,IF(K338="C",0.5,IF(K338="D",0.25,IF(K338="E",0,"Blm Diisi"))))),IF(J338="%",IF(K338="","Blm Diisi",K338),IF(J338="Jumlah",IF(K338="","Blm Diisi",""),IF(J338="Rupiah",IF(K338="","Blm Diisi",""),IF(J338="","","-"))))))))</f>
        <v>0</v>
      </c>
      <c r="M338" s="335"/>
      <c r="P338" s="299"/>
    </row>
    <row r="339" spans="1:16">
      <c r="A339" s="318">
        <v>354</v>
      </c>
      <c r="B339" s="412"/>
      <c r="C339" s="404"/>
      <c r="D339" s="404"/>
      <c r="E339" s="404" t="s">
        <v>13</v>
      </c>
      <c r="F339" s="626" t="s">
        <v>146</v>
      </c>
      <c r="G339" s="627"/>
      <c r="H339" s="405">
        <v>1</v>
      </c>
      <c r="I339" s="406"/>
      <c r="J339" s="405"/>
      <c r="K339" s="405"/>
      <c r="L339" s="405">
        <f>AVERAGE(L340)*H339</f>
        <v>0.33</v>
      </c>
      <c r="M339" s="405"/>
      <c r="P339" s="406"/>
    </row>
    <row r="340" spans="1:16" s="331" customFormat="1" ht="150">
      <c r="A340" s="313">
        <v>355</v>
      </c>
      <c r="B340" s="332"/>
      <c r="C340" s="333"/>
      <c r="D340" s="333"/>
      <c r="E340" s="333"/>
      <c r="F340" s="456" t="s">
        <v>59</v>
      </c>
      <c r="G340" s="452" t="s">
        <v>815</v>
      </c>
      <c r="H340" s="335"/>
      <c r="I340" s="408" t="s">
        <v>816</v>
      </c>
      <c r="J340" s="335" t="s">
        <v>156</v>
      </c>
      <c r="K340" s="167" t="s">
        <v>827</v>
      </c>
      <c r="L340" s="335">
        <f>IF(J340="Ya/Tidak",IF(K340="Ya",1,IF(K340="Tidak",0,"Blm Diisi")),IF(J340="A/B/C",IF(K340="A",1,IF(K340="B",0.5,IF(K340="C",0,"Blm Diisi"))),IF(J340="A/B/C/D",IF(K340="A",1,IF(K340="B",0.67,IF(K340="C",0.33,IF(K340="D",0,"Blm Diisi")))),IF(J340="A/B/C/D/E",IF(K340="A",1,IF(K340="B",0.75,IF(K340="C",0.5,IF(K340="D",0.25,IF(K340="E",0,"Blm Diisi"))))),IF(J340="%",IF(K340="","Blm Diisi",K340),IF(J340="Jumlah",IF(K340="","Blm Diisi",""),IF(J340="Rupiah",IF(K340="","Blm Diisi",""),IF(J340="","","-"))))))))</f>
        <v>0.33</v>
      </c>
      <c r="M340" s="335"/>
      <c r="P340" s="299"/>
    </row>
    <row r="341" spans="1:16">
      <c r="A341" s="318">
        <v>356</v>
      </c>
      <c r="B341" s="412"/>
      <c r="C341" s="404"/>
      <c r="D341" s="404"/>
      <c r="E341" s="404" t="s">
        <v>15</v>
      </c>
      <c r="F341" s="626" t="s">
        <v>147</v>
      </c>
      <c r="G341" s="627"/>
      <c r="H341" s="405">
        <v>0.75</v>
      </c>
      <c r="I341" s="406"/>
      <c r="J341" s="405"/>
      <c r="K341" s="405"/>
      <c r="L341" s="405">
        <f>AVERAGE(L342)*H341</f>
        <v>0.2475</v>
      </c>
      <c r="M341" s="405"/>
      <c r="P341" s="406"/>
    </row>
    <row r="342" spans="1:16" s="331" customFormat="1" ht="150">
      <c r="A342" s="313">
        <v>357</v>
      </c>
      <c r="B342" s="332"/>
      <c r="C342" s="333"/>
      <c r="D342" s="333"/>
      <c r="E342" s="333"/>
      <c r="F342" s="456" t="s">
        <v>59</v>
      </c>
      <c r="G342" s="452" t="s">
        <v>594</v>
      </c>
      <c r="H342" s="335"/>
      <c r="I342" s="408" t="s">
        <v>393</v>
      </c>
      <c r="J342" s="335" t="s">
        <v>156</v>
      </c>
      <c r="K342" s="167" t="s">
        <v>827</v>
      </c>
      <c r="L342" s="335">
        <f>IF(J342="Ya/Tidak",IF(K342="Ya",1,IF(K342="Tidak",0,"Blm Diisi")),IF(J342="A/B/C",IF(K342="A",1,IF(K342="B",0.5,IF(K342="C",0,"Blm Diisi"))),IF(J342="A/B/C/D",IF(K342="A",1,IF(K342="B",0.67,IF(K342="C",0.33,IF(K342="D",0,"Blm Diisi")))),IF(J342="A/B/C/D/E",IF(K342="A",1,IF(K342="B",0.75,IF(K342="C",0.5,IF(K342="D",0.25,IF(K342="E",0,"Blm Diisi"))))),IF(J342="%",IF(K342="","Blm Diisi",K342),IF(J342="Jumlah",IF(K342="","Blm Diisi",""),IF(J342="Rupiah",IF(K342="","Blm Diisi",""),IF(J342="","","-"))))))))</f>
        <v>0.33</v>
      </c>
      <c r="M342" s="335"/>
      <c r="P342" s="486" t="s">
        <v>947</v>
      </c>
    </row>
    <row r="343" spans="1:16" ht="15.75">
      <c r="A343" s="318">
        <v>358</v>
      </c>
      <c r="B343" s="436"/>
      <c r="C343" s="436"/>
      <c r="D343" s="450">
        <v>7</v>
      </c>
      <c r="E343" s="586" t="s">
        <v>43</v>
      </c>
      <c r="F343" s="587"/>
      <c r="G343" s="588"/>
      <c r="H343" s="401">
        <v>3.75</v>
      </c>
      <c r="I343" s="414"/>
      <c r="J343" s="401"/>
      <c r="K343" s="401"/>
      <c r="L343" s="401">
        <f>SUM(L344,L351,L358,L360,L365,L377)</f>
        <v>2.7010000000000001</v>
      </c>
      <c r="M343" s="401"/>
      <c r="P343" s="414"/>
    </row>
    <row r="344" spans="1:16" ht="38.1" customHeight="1">
      <c r="A344" s="313">
        <v>359</v>
      </c>
      <c r="B344" s="412"/>
      <c r="C344" s="404"/>
      <c r="D344" s="404"/>
      <c r="E344" s="404" t="s">
        <v>9</v>
      </c>
      <c r="F344" s="626" t="s">
        <v>148</v>
      </c>
      <c r="G344" s="627"/>
      <c r="H344" s="405">
        <v>0.75</v>
      </c>
      <c r="I344" s="406"/>
      <c r="J344" s="405"/>
      <c r="K344" s="405"/>
      <c r="L344" s="405">
        <f>AVERAGE(L345:L350)*H344</f>
        <v>0.75</v>
      </c>
      <c r="M344" s="405"/>
      <c r="P344" s="406"/>
    </row>
    <row r="345" spans="1:16" s="331" customFormat="1" ht="135">
      <c r="A345" s="318">
        <v>360</v>
      </c>
      <c r="B345" s="332"/>
      <c r="C345" s="333"/>
      <c r="D345" s="333"/>
      <c r="E345" s="333"/>
      <c r="F345" s="444" t="s">
        <v>59</v>
      </c>
      <c r="G345" s="415" t="s">
        <v>457</v>
      </c>
      <c r="H345" s="335"/>
      <c r="I345" s="408" t="s">
        <v>456</v>
      </c>
      <c r="J345" s="335" t="s">
        <v>185</v>
      </c>
      <c r="K345" s="451">
        <f>IF(OR(K346="",K350=""),"Blm Diisi",IF(K350/K346&gt;1,1,K350/K346))</f>
        <v>1</v>
      </c>
      <c r="L345" s="335">
        <f t="shared" ref="L345:L350" si="10">IF(J345="Ya/Tidak",IF(K345="Ya",1,IF(K345="Tidak",0,"Blm Diisi")),IF(J345="A/B/C",IF(K345="A",1,IF(K345="B",0.5,IF(K345="C",0,"Blm Diisi"))),IF(J345="A/B/C/D",IF(K345="A",1,IF(K345="B",0.67,IF(K345="C",0.33,IF(K345="D",0,"Blm Diisi")))),IF(J345="A/B/C/D/E",IF(K345="A",1,IF(K345="B",0.75,IF(K345="C",0.5,IF(K345="D",0.25,IF(K345="E",0,"Blm Diisi"))))),IF(J345="%",IF(K345="","Blm Diisi",K345),IF(J345="Jumlah",IF(K345="","Blm Diisi",""),IF(J345="Rupiah",IF(K345="","Blm Diisi",""),IF(J345="","","-"))))))))</f>
        <v>1</v>
      </c>
      <c r="M345" s="335"/>
      <c r="P345" s="486" t="s">
        <v>937</v>
      </c>
    </row>
    <row r="346" spans="1:16" s="331" customFormat="1" ht="30">
      <c r="A346" s="313">
        <v>361</v>
      </c>
      <c r="B346" s="332"/>
      <c r="C346" s="333"/>
      <c r="D346" s="333"/>
      <c r="E346" s="333"/>
      <c r="F346" s="455" t="s">
        <v>59</v>
      </c>
      <c r="G346" s="415" t="s">
        <v>458</v>
      </c>
      <c r="H346" s="335"/>
      <c r="I346" s="408"/>
      <c r="J346" s="335" t="s">
        <v>186</v>
      </c>
      <c r="K346" s="335">
        <f>IF(OR(K347="",K348="",K349=""),"Blm Diisi",K347+K348+K349)</f>
        <v>265</v>
      </c>
      <c r="L346" s="335" t="str">
        <f t="shared" si="10"/>
        <v/>
      </c>
      <c r="M346" s="335"/>
      <c r="P346" s="299" t="s">
        <v>937</v>
      </c>
    </row>
    <row r="347" spans="1:16" s="331" customFormat="1" ht="30">
      <c r="A347" s="318">
        <v>362</v>
      </c>
      <c r="B347" s="332"/>
      <c r="C347" s="333"/>
      <c r="D347" s="333"/>
      <c r="E347" s="333"/>
      <c r="F347" s="333"/>
      <c r="G347" s="453" t="s">
        <v>459</v>
      </c>
      <c r="H347" s="335"/>
      <c r="I347" s="408"/>
      <c r="J347" s="335" t="s">
        <v>186</v>
      </c>
      <c r="K347" s="300">
        <v>2</v>
      </c>
      <c r="L347" s="335" t="str">
        <f t="shared" si="10"/>
        <v/>
      </c>
      <c r="M347" s="335"/>
      <c r="P347" s="299" t="s">
        <v>937</v>
      </c>
    </row>
    <row r="348" spans="1:16" s="331" customFormat="1" ht="30">
      <c r="A348" s="313">
        <v>363</v>
      </c>
      <c r="B348" s="332"/>
      <c r="C348" s="333"/>
      <c r="D348" s="333"/>
      <c r="E348" s="333"/>
      <c r="F348" s="333"/>
      <c r="G348" s="453" t="s">
        <v>460</v>
      </c>
      <c r="H348" s="335"/>
      <c r="I348" s="408"/>
      <c r="J348" s="335" t="s">
        <v>186</v>
      </c>
      <c r="K348" s="300">
        <v>31</v>
      </c>
      <c r="L348" s="335" t="str">
        <f t="shared" si="10"/>
        <v/>
      </c>
      <c r="M348" s="335"/>
      <c r="P348" s="299" t="s">
        <v>937</v>
      </c>
    </row>
    <row r="349" spans="1:16" s="331" customFormat="1" ht="30">
      <c r="A349" s="318">
        <v>364</v>
      </c>
      <c r="B349" s="332"/>
      <c r="C349" s="333"/>
      <c r="D349" s="333"/>
      <c r="E349" s="333"/>
      <c r="F349" s="455"/>
      <c r="G349" s="453" t="s">
        <v>461</v>
      </c>
      <c r="H349" s="335"/>
      <c r="I349" s="408"/>
      <c r="J349" s="335" t="s">
        <v>186</v>
      </c>
      <c r="K349" s="300">
        <v>232</v>
      </c>
      <c r="L349" s="335" t="str">
        <f t="shared" si="10"/>
        <v/>
      </c>
      <c r="M349" s="335"/>
      <c r="P349" s="299" t="s">
        <v>937</v>
      </c>
    </row>
    <row r="350" spans="1:16" s="331" customFormat="1" ht="30">
      <c r="A350" s="313">
        <v>365</v>
      </c>
      <c r="B350" s="332"/>
      <c r="C350" s="333"/>
      <c r="D350" s="333"/>
      <c r="E350" s="333"/>
      <c r="F350" s="459" t="s">
        <v>59</v>
      </c>
      <c r="G350" s="415" t="s">
        <v>462</v>
      </c>
      <c r="H350" s="335"/>
      <c r="I350" s="408"/>
      <c r="J350" s="335" t="s">
        <v>186</v>
      </c>
      <c r="K350" s="300">
        <v>265</v>
      </c>
      <c r="L350" s="335" t="str">
        <f t="shared" si="10"/>
        <v/>
      </c>
      <c r="M350" s="335"/>
      <c r="P350" s="299" t="s">
        <v>937</v>
      </c>
    </row>
    <row r="351" spans="1:16" ht="33" customHeight="1">
      <c r="A351" s="318">
        <v>366</v>
      </c>
      <c r="B351" s="412"/>
      <c r="C351" s="404"/>
      <c r="D351" s="404"/>
      <c r="E351" s="404" t="s">
        <v>11</v>
      </c>
      <c r="F351" s="626" t="s">
        <v>149</v>
      </c>
      <c r="G351" s="627"/>
      <c r="H351" s="405">
        <v>0.6</v>
      </c>
      <c r="I351" s="406"/>
      <c r="J351" s="405"/>
      <c r="K351" s="405"/>
      <c r="L351" s="405">
        <f>AVERAGE(L352:L357)*H351</f>
        <v>0.6</v>
      </c>
      <c r="M351" s="405"/>
      <c r="P351" s="406"/>
    </row>
    <row r="352" spans="1:16" s="331" customFormat="1" ht="75">
      <c r="A352" s="313">
        <v>367</v>
      </c>
      <c r="B352" s="332"/>
      <c r="C352" s="333"/>
      <c r="D352" s="333"/>
      <c r="E352" s="333"/>
      <c r="F352" s="444" t="s">
        <v>59</v>
      </c>
      <c r="G352" s="415" t="s">
        <v>463</v>
      </c>
      <c r="H352" s="335"/>
      <c r="I352" s="408" t="s">
        <v>464</v>
      </c>
      <c r="J352" s="335" t="s">
        <v>185</v>
      </c>
      <c r="K352" s="451">
        <f>IF(OR(K353="",K357=""),"Blm Diisi",IF(K357/K353&gt;1,1,K357/K353))</f>
        <v>1</v>
      </c>
      <c r="L352" s="335">
        <f t="shared" ref="L352:L357" si="11">IF(J352="Ya/Tidak",IF(K352="Ya",1,IF(K352="Tidak",0,"Blm Diisi")),IF(J352="A/B/C",IF(K352="A",1,IF(K352="B",0.5,IF(K352="C",0,"Blm Diisi"))),IF(J352="A/B/C/D",IF(K352="A",1,IF(K352="B",0.67,IF(K352="C",0.33,IF(K352="D",0,"Blm Diisi")))),IF(J352="A/B/C/D/E",IF(K352="A",1,IF(K352="B",0.75,IF(K352="C",0.5,IF(K352="D",0.25,IF(K352="E",0,"Blm Diisi"))))),IF(J352="%",IF(K352="","Blm Diisi",K352),IF(J352="Jumlah",IF(K352="","Blm Diisi",""),IF(J352="Rupiah",IF(K352="","Blm Diisi",""),IF(J352="","","-"))))))))</f>
        <v>1</v>
      </c>
      <c r="M352" s="335"/>
      <c r="P352" s="486" t="s">
        <v>864</v>
      </c>
    </row>
    <row r="353" spans="1:16" s="331" customFormat="1" ht="30">
      <c r="A353" s="318">
        <v>368</v>
      </c>
      <c r="B353" s="332"/>
      <c r="C353" s="333"/>
      <c r="D353" s="333"/>
      <c r="E353" s="333"/>
      <c r="F353" s="455" t="s">
        <v>59</v>
      </c>
      <c r="G353" s="415" t="s">
        <v>465</v>
      </c>
      <c r="H353" s="335"/>
      <c r="I353" s="408"/>
      <c r="J353" s="335" t="s">
        <v>186</v>
      </c>
      <c r="K353" s="335">
        <f>IF(OR(K354="",K355="",K356=""),"Blm Diisi",K354+K355+K356)</f>
        <v>242</v>
      </c>
      <c r="L353" s="335" t="str">
        <f t="shared" si="11"/>
        <v/>
      </c>
      <c r="M353" s="335"/>
      <c r="P353" s="299"/>
    </row>
    <row r="354" spans="1:16" s="331" customFormat="1">
      <c r="A354" s="313">
        <v>369</v>
      </c>
      <c r="B354" s="332"/>
      <c r="C354" s="333"/>
      <c r="D354" s="333"/>
      <c r="E354" s="333"/>
      <c r="F354" s="333"/>
      <c r="G354" s="453" t="s">
        <v>466</v>
      </c>
      <c r="H354" s="335"/>
      <c r="I354" s="408"/>
      <c r="J354" s="335" t="s">
        <v>186</v>
      </c>
      <c r="K354" s="300">
        <v>153</v>
      </c>
      <c r="L354" s="335" t="str">
        <f t="shared" si="11"/>
        <v/>
      </c>
      <c r="M354" s="335"/>
      <c r="P354" s="299"/>
    </row>
    <row r="355" spans="1:16" s="331" customFormat="1">
      <c r="A355" s="318">
        <v>370</v>
      </c>
      <c r="B355" s="332"/>
      <c r="C355" s="333"/>
      <c r="D355" s="333"/>
      <c r="E355" s="333"/>
      <c r="F355" s="333"/>
      <c r="G355" s="453" t="s">
        <v>467</v>
      </c>
      <c r="H355" s="335"/>
      <c r="I355" s="408"/>
      <c r="J355" s="335" t="s">
        <v>186</v>
      </c>
      <c r="K355" s="300">
        <v>3</v>
      </c>
      <c r="L355" s="335" t="str">
        <f t="shared" si="11"/>
        <v/>
      </c>
      <c r="M355" s="335"/>
      <c r="P355" s="299"/>
    </row>
    <row r="356" spans="1:16" s="331" customFormat="1">
      <c r="A356" s="313">
        <v>371</v>
      </c>
      <c r="B356" s="332"/>
      <c r="C356" s="333"/>
      <c r="D356" s="333"/>
      <c r="E356" s="333"/>
      <c r="F356" s="455"/>
      <c r="G356" s="453" t="s">
        <v>626</v>
      </c>
      <c r="H356" s="335"/>
      <c r="I356" s="408"/>
      <c r="J356" s="335" t="s">
        <v>186</v>
      </c>
      <c r="K356" s="300">
        <v>86</v>
      </c>
      <c r="L356" s="335" t="str">
        <f t="shared" si="11"/>
        <v/>
      </c>
      <c r="M356" s="335"/>
      <c r="P356" s="299"/>
    </row>
    <row r="357" spans="1:16" s="331" customFormat="1">
      <c r="A357" s="318">
        <v>372</v>
      </c>
      <c r="B357" s="332"/>
      <c r="C357" s="333"/>
      <c r="D357" s="333"/>
      <c r="E357" s="333"/>
      <c r="F357" s="459" t="s">
        <v>59</v>
      </c>
      <c r="G357" s="415" t="s">
        <v>462</v>
      </c>
      <c r="H357" s="335"/>
      <c r="I357" s="408"/>
      <c r="J357" s="335" t="s">
        <v>186</v>
      </c>
      <c r="K357" s="300">
        <v>256</v>
      </c>
      <c r="L357" s="335" t="str">
        <f t="shared" si="11"/>
        <v/>
      </c>
      <c r="M357" s="335"/>
      <c r="P357" s="299"/>
    </row>
    <row r="358" spans="1:16">
      <c r="A358" s="318">
        <v>366</v>
      </c>
      <c r="B358" s="412"/>
      <c r="C358" s="404"/>
      <c r="D358" s="404"/>
      <c r="E358" s="404" t="s">
        <v>13</v>
      </c>
      <c r="F358" s="626" t="s">
        <v>624</v>
      </c>
      <c r="G358" s="627"/>
      <c r="H358" s="405">
        <v>0.6</v>
      </c>
      <c r="I358" s="406"/>
      <c r="J358" s="405"/>
      <c r="K358" s="405"/>
      <c r="L358" s="405">
        <f>AVERAGE(L359)*H358</f>
        <v>0.6</v>
      </c>
      <c r="M358" s="405"/>
      <c r="P358" s="406"/>
    </row>
    <row r="359" spans="1:16" s="331" customFormat="1" ht="309.75" customHeight="1">
      <c r="A359" s="313">
        <v>151</v>
      </c>
      <c r="B359" s="332"/>
      <c r="C359" s="333"/>
      <c r="D359" s="333"/>
      <c r="E359" s="333"/>
      <c r="F359" s="444" t="s">
        <v>59</v>
      </c>
      <c r="G359" s="415" t="s">
        <v>409</v>
      </c>
      <c r="H359" s="335"/>
      <c r="I359" s="408" t="s">
        <v>623</v>
      </c>
      <c r="J359" s="335" t="s">
        <v>180</v>
      </c>
      <c r="K359" s="167" t="s">
        <v>824</v>
      </c>
      <c r="L359" s="335">
        <f>IF(J359="Ya/Tidak",IF(K359="Ya",1,IF(K359="Tidak",0,"Blm Diisi")),IF(J359="A/B/C",IF(K359="A",1,IF(K359="B",0.5,IF(K359="C",0,"Blm Diisi"))),IF(J359="A/B/C/D",IF(K359="A",1,IF(K359="B",0.67,IF(K359="C",0.33,IF(K359="D",0,"Blm Diisi")))),IF(J359="A/B/C/D/E",IF(K359="A",1,IF(K359="B",0.75,IF(K359="C",0.5,IF(K359="D",0.25,IF(K359="E",0,"Blm Diisi"))))),IF(J359="%",IF(K359="","Blm Diisi",K359),IF(J359="Jumlah",IF(K359="","Blm Diisi",""),IF(J359="Rupiah",IF(K359="","Blm Diisi",""),IF(J359="","","-"))))))))</f>
        <v>1</v>
      </c>
      <c r="M359" s="335"/>
      <c r="P359" s="299"/>
    </row>
    <row r="360" spans="1:16">
      <c r="A360" s="313">
        <v>373</v>
      </c>
      <c r="B360" s="412"/>
      <c r="C360" s="404"/>
      <c r="D360" s="404"/>
      <c r="E360" s="404" t="s">
        <v>15</v>
      </c>
      <c r="F360" s="626" t="s">
        <v>150</v>
      </c>
      <c r="G360" s="627"/>
      <c r="H360" s="405">
        <v>0.6</v>
      </c>
      <c r="I360" s="406"/>
      <c r="J360" s="405"/>
      <c r="K360" s="405"/>
      <c r="L360" s="405">
        <f>AVERAGE(L361:L364)*H360</f>
        <v>0.39999999999999997</v>
      </c>
      <c r="M360" s="405"/>
      <c r="P360" s="406"/>
    </row>
    <row r="361" spans="1:16" s="331" customFormat="1" ht="30">
      <c r="A361" s="318">
        <v>374</v>
      </c>
      <c r="B361" s="332"/>
      <c r="C361" s="333"/>
      <c r="D361" s="333"/>
      <c r="E361" s="333"/>
      <c r="F361" s="456" t="s">
        <v>59</v>
      </c>
      <c r="G361" s="341" t="s">
        <v>472</v>
      </c>
      <c r="H361" s="335"/>
      <c r="I361" s="408" t="s">
        <v>471</v>
      </c>
      <c r="J361" s="335" t="s">
        <v>185</v>
      </c>
      <c r="K361" s="451">
        <f>IF(OR(K362="",K363="",K364=""),"Blm Diisi",IF(K364/K362&gt;1,1,K364/K362))</f>
        <v>0.66666666666666663</v>
      </c>
      <c r="L361" s="335">
        <f>IF(J361="Ya/Tidak",IF(K361="Ya",1,IF(K361="Tidak",0,"Blm Diisi")),IF(J361="A/B/C",IF(K361="A",1,IF(K361="B",0.5,IF(K361="C",0,"Blm Diisi"))),IF(J361="A/B/C/D",IF(K361="A",1,IF(K361="B",0.67,IF(K361="C",0.33,IF(K361="D",0,"Blm Diisi")))),IF(J361="A/B/C/D/E",IF(K361="A",1,IF(K361="B",0.75,IF(K361="C",0.5,IF(K361="D",0.25,IF(K361="E",0,"Blm Diisi"))))),IF(J361="%",IF(K361="","Blm Diisi",K361),IF(J361="Jumlah",IF(K361="","Blm Diisi",""),IF(J361="Rupiah",IF(K361="","Blm Diisi",""),IF(J361="","","-"))))))))</f>
        <v>0.66666666666666663</v>
      </c>
      <c r="M361" s="335"/>
      <c r="P361" s="299"/>
    </row>
    <row r="362" spans="1:16" s="331" customFormat="1" ht="30">
      <c r="A362" s="313">
        <v>375</v>
      </c>
      <c r="B362" s="332"/>
      <c r="C362" s="333"/>
      <c r="D362" s="333"/>
      <c r="E362" s="333"/>
      <c r="F362" s="407"/>
      <c r="G362" s="452" t="s">
        <v>468</v>
      </c>
      <c r="H362" s="335"/>
      <c r="I362" s="408" t="s">
        <v>183</v>
      </c>
      <c r="J362" s="335" t="s">
        <v>186</v>
      </c>
      <c r="K362" s="300">
        <v>6</v>
      </c>
      <c r="L362" s="335" t="str">
        <f>IF(J362="Ya/Tidak",IF(K362="Ya",1,IF(K362="Tidak",0,"Blm Diisi")),IF(J362="A/B/C",IF(K362="A",1,IF(K362="B",0.5,IF(K362="C",0,"Blm Diisi"))),IF(J362="A/B/C/D",IF(K362="A",1,IF(K362="B",0.67,IF(K362="C",0.33,IF(K362="D",0,"Blm Diisi")))),IF(J362="A/B/C/D/E",IF(K362="A",1,IF(K362="B",0.75,IF(K362="C",0.5,IF(K362="D",0.25,IF(K362="E",0,"Blm Diisi"))))),IF(J362="%",IF(K362="","Blm Diisi",K362),IF(J362="Jumlah",IF(K362="","Blm Diisi",""),IF(J362="Rupiah",IF(K362="","Blm Diisi",""),IF(J362="","","-"))))))))</f>
        <v/>
      </c>
      <c r="M362" s="335"/>
      <c r="P362" s="299"/>
    </row>
    <row r="363" spans="1:16" s="331" customFormat="1" ht="30">
      <c r="A363" s="318">
        <v>376</v>
      </c>
      <c r="B363" s="332"/>
      <c r="C363" s="333"/>
      <c r="D363" s="333"/>
      <c r="E363" s="333"/>
      <c r="F363" s="407"/>
      <c r="G363" s="452" t="s">
        <v>469</v>
      </c>
      <c r="H363" s="335"/>
      <c r="I363" s="408" t="s">
        <v>183</v>
      </c>
      <c r="J363" s="335" t="s">
        <v>186</v>
      </c>
      <c r="K363" s="300">
        <v>2</v>
      </c>
      <c r="L363" s="335" t="str">
        <f>IF(J363="Ya/Tidak",IF(K363="Ya",1,IF(K363="Tidak",0,"Blm Diisi")),IF(J363="A/B/C",IF(K363="A",1,IF(K363="B",0.5,IF(K363="C",0,"Blm Diisi"))),IF(J363="A/B/C/D",IF(K363="A",1,IF(K363="B",0.67,IF(K363="C",0.33,IF(K363="D",0,"Blm Diisi")))),IF(J363="A/B/C/D/E",IF(K363="A",1,IF(K363="B",0.75,IF(K363="C",0.5,IF(K363="D",0.25,IF(K363="E",0,"Blm Diisi"))))),IF(J363="%",IF(K363="","Blm Diisi",K363),IF(J363="Jumlah",IF(K363="","Blm Diisi",""),IF(J363="Rupiah",IF(K363="","Blm Diisi",""),IF(J363="","","-"))))))))</f>
        <v/>
      </c>
      <c r="M363" s="335"/>
      <c r="P363" s="299"/>
    </row>
    <row r="364" spans="1:16" s="331" customFormat="1" ht="30">
      <c r="A364" s="313">
        <v>377</v>
      </c>
      <c r="B364" s="332"/>
      <c r="C364" s="333"/>
      <c r="D364" s="333"/>
      <c r="E364" s="333"/>
      <c r="F364" s="407"/>
      <c r="G364" s="452" t="s">
        <v>470</v>
      </c>
      <c r="H364" s="335"/>
      <c r="I364" s="408" t="s">
        <v>183</v>
      </c>
      <c r="J364" s="335" t="s">
        <v>186</v>
      </c>
      <c r="K364" s="300">
        <v>4</v>
      </c>
      <c r="L364" s="335" t="str">
        <f>IF(J364="Ya/Tidak",IF(K364="Ya",1,IF(K364="Tidak",0,"Blm Diisi")),IF(J364="A/B/C",IF(K364="A",1,IF(K364="B",0.5,IF(K364="C",0,"Blm Diisi"))),IF(J364="A/B/C/D",IF(K364="A",1,IF(K364="B",0.67,IF(K364="C",0.33,IF(K364="D",0,"Blm Diisi")))),IF(J364="A/B/C/D/E",IF(K364="A",1,IF(K364="B",0.75,IF(K364="C",0.5,IF(K364="D",0.25,IF(K364="E",0,"Blm Diisi"))))),IF(J364="%",IF(K364="","Blm Diisi",K364),IF(J364="Jumlah",IF(K364="","Blm Diisi",""),IF(J364="Rupiah",IF(K364="","Blm Diisi",""),IF(J364="","","-"))))))))</f>
        <v/>
      </c>
      <c r="M364" s="335"/>
      <c r="P364" s="299"/>
    </row>
    <row r="365" spans="1:16">
      <c r="A365" s="318">
        <v>378</v>
      </c>
      <c r="B365" s="412"/>
      <c r="C365" s="404"/>
      <c r="D365" s="404"/>
      <c r="E365" s="404" t="s">
        <v>32</v>
      </c>
      <c r="F365" s="626" t="s">
        <v>619</v>
      </c>
      <c r="G365" s="627"/>
      <c r="H365" s="405">
        <v>0.6</v>
      </c>
      <c r="I365" s="406"/>
      <c r="J365" s="405"/>
      <c r="K365" s="405"/>
      <c r="L365" s="405">
        <f>AVERAGE(L366:L376)*H365</f>
        <v>0</v>
      </c>
      <c r="M365" s="405"/>
      <c r="P365" s="406"/>
    </row>
    <row r="366" spans="1:16" s="331" customFormat="1" ht="225">
      <c r="A366" s="313">
        <v>379</v>
      </c>
      <c r="B366" s="332"/>
      <c r="C366" s="333"/>
      <c r="D366" s="454"/>
      <c r="E366" s="407"/>
      <c r="F366" s="444" t="s">
        <v>59</v>
      </c>
      <c r="G366" s="415" t="s">
        <v>473</v>
      </c>
      <c r="H366" s="335"/>
      <c r="I366" s="408" t="s">
        <v>620</v>
      </c>
      <c r="J366" s="335" t="s">
        <v>621</v>
      </c>
      <c r="K366" s="167" t="s">
        <v>840</v>
      </c>
      <c r="L366" s="335">
        <f>IF(K366="","Blm Diisi",IF(K366="A",1,IF(K366="B",0.85,IF(K366="C",0.7,IF(K366="D",0.55,IF(K366="E",0.4,IF(K366="F",0.25,IF(K366="G",0.1,IF(K366="H",0,"Blm Diisi")))))))))</f>
        <v>0</v>
      </c>
      <c r="M366" s="335"/>
      <c r="P366" s="299"/>
    </row>
    <row r="367" spans="1:16" s="331" customFormat="1" ht="30">
      <c r="A367" s="313"/>
      <c r="B367" s="332"/>
      <c r="C367" s="333"/>
      <c r="D367" s="454"/>
      <c r="E367" s="407"/>
      <c r="F367" s="459" t="s">
        <v>59</v>
      </c>
      <c r="G367" s="415" t="s">
        <v>616</v>
      </c>
      <c r="H367" s="335"/>
      <c r="I367" s="408"/>
      <c r="J367" s="335"/>
      <c r="K367" s="451" t="str">
        <f>IF(OR(K368="",K369="",K370=""),"Blm Diisi",IF(K370/K368&gt;1,1,K370/K368))</f>
        <v>Blm Diisi</v>
      </c>
      <c r="L367" s="335"/>
      <c r="M367" s="335"/>
      <c r="P367" s="299"/>
    </row>
    <row r="368" spans="1:16" s="331" customFormat="1">
      <c r="A368" s="313"/>
      <c r="B368" s="332"/>
      <c r="C368" s="333"/>
      <c r="D368" s="454"/>
      <c r="E368" s="407"/>
      <c r="F368" s="455"/>
      <c r="G368" s="453" t="s">
        <v>615</v>
      </c>
      <c r="H368" s="335"/>
      <c r="I368" s="408"/>
      <c r="J368" s="335" t="s">
        <v>186</v>
      </c>
      <c r="K368" s="300">
        <v>44</v>
      </c>
      <c r="L368" s="335" t="str">
        <f>IF(J368="Ya/Tidak",IF(K368="Ya",1,IF(K368="Tidak",0,"Blm Diisi")),IF(J368="A/B/C",IF(K368="A",1,IF(K368="B",0.5,IF(K368="C",0,"Blm Diisi"))),IF(J368="A/B/C/D",IF(K368="A",1,IF(K368="B",0.67,IF(K368="C",0.33,IF(K368="D",0,"Blm Diisi")))),IF(J368="A/B/C/D/E",IF(K368="A",1,IF(K368="B",0.75,IF(K368="C",0.5,IF(K368="D",0.25,IF(K368="E",0,"Blm Diisi"))))),IF(J368="%",IF(K368="","Blm Diisi",K368),IF(J368="Jumlah",IF(K368="","Blm Diisi",""),IF(J368="Rupiah",IF(K368="","Blm Diisi",""),IF(J368="","","-"))))))))</f>
        <v/>
      </c>
      <c r="M368" s="335"/>
      <c r="P368" s="299"/>
    </row>
    <row r="369" spans="1:16" s="331" customFormat="1" ht="30">
      <c r="A369" s="318">
        <v>380</v>
      </c>
      <c r="B369" s="332"/>
      <c r="C369" s="333"/>
      <c r="D369" s="454"/>
      <c r="E369" s="407"/>
      <c r="F369" s="455"/>
      <c r="G369" s="453" t="s">
        <v>474</v>
      </c>
      <c r="H369" s="335"/>
      <c r="I369" s="408"/>
      <c r="J369" s="335" t="s">
        <v>186</v>
      </c>
      <c r="K369" s="300"/>
      <c r="L369" s="335" t="str">
        <f t="shared" ref="L369:L376" si="12">IF(J369="Ya/Tidak",IF(K369="Ya",1,IF(K369="Tidak",0,"Blm Diisi")),IF(J369="A/B/C",IF(K369="A",1,IF(K369="B",0.5,IF(K369="C",0,"Blm Diisi"))),IF(J369="A/B/C/D",IF(K369="A",1,IF(K369="B",0.67,IF(K369="C",0.33,IF(K369="D",0,"Blm Diisi")))),IF(J369="A/B/C/D/E",IF(K369="A",1,IF(K369="B",0.75,IF(K369="C",0.5,IF(K369="D",0.25,IF(K369="E",0,"Blm Diisi"))))),IF(J369="%",IF(K369="","Blm Diisi",K369),IF(J369="Jumlah",IF(K369="","Blm Diisi",""),IF(J369="Rupiah",IF(K369="","Blm Diisi",""),IF(J369="","","-"))))))))</f>
        <v>Blm Diisi</v>
      </c>
      <c r="M369" s="335"/>
      <c r="P369" s="299"/>
    </row>
    <row r="370" spans="1:16" s="331" customFormat="1" ht="30">
      <c r="A370" s="313">
        <v>381</v>
      </c>
      <c r="B370" s="332"/>
      <c r="C370" s="333"/>
      <c r="D370" s="454"/>
      <c r="E370" s="407"/>
      <c r="F370" s="455"/>
      <c r="G370" s="453" t="s">
        <v>475</v>
      </c>
      <c r="H370" s="335"/>
      <c r="I370" s="408"/>
      <c r="J370" s="335" t="s">
        <v>186</v>
      </c>
      <c r="K370" s="300">
        <v>0</v>
      </c>
      <c r="L370" s="335" t="str">
        <f t="shared" si="12"/>
        <v/>
      </c>
      <c r="M370" s="335"/>
      <c r="P370" s="299"/>
    </row>
    <row r="371" spans="1:16" s="331" customFormat="1">
      <c r="A371" s="318">
        <v>382</v>
      </c>
      <c r="B371" s="332"/>
      <c r="C371" s="333"/>
      <c r="D371" s="454"/>
      <c r="E371" s="407"/>
      <c r="F371" s="459" t="s">
        <v>59</v>
      </c>
      <c r="G371" s="415" t="s">
        <v>476</v>
      </c>
      <c r="H371" s="335"/>
      <c r="I371" s="408"/>
      <c r="J371" s="335"/>
      <c r="K371" s="451" t="e">
        <f>IF(OR(K372="",K373=""),"Blm Diisi",IF(K373/K372&gt;1,1,K373/K372))</f>
        <v>#DIV/0!</v>
      </c>
      <c r="L371" s="335"/>
      <c r="M371" s="335"/>
      <c r="P371" s="299"/>
    </row>
    <row r="372" spans="1:16" s="331" customFormat="1" ht="30">
      <c r="A372" s="313">
        <v>383</v>
      </c>
      <c r="B372" s="332"/>
      <c r="C372" s="333"/>
      <c r="D372" s="454"/>
      <c r="E372" s="407"/>
      <c r="F372" s="455"/>
      <c r="G372" s="453" t="s">
        <v>617</v>
      </c>
      <c r="H372" s="335"/>
      <c r="I372" s="408"/>
      <c r="J372" s="335" t="s">
        <v>186</v>
      </c>
      <c r="K372" s="300">
        <v>0</v>
      </c>
      <c r="L372" s="335" t="str">
        <f t="shared" si="12"/>
        <v/>
      </c>
      <c r="M372" s="335"/>
      <c r="P372" s="299"/>
    </row>
    <row r="373" spans="1:16" s="331" customFormat="1" ht="30">
      <c r="A373" s="318">
        <v>384</v>
      </c>
      <c r="B373" s="332"/>
      <c r="C373" s="333"/>
      <c r="D373" s="454"/>
      <c r="E373" s="407"/>
      <c r="F373" s="455"/>
      <c r="G373" s="453" t="s">
        <v>477</v>
      </c>
      <c r="H373" s="335"/>
      <c r="I373" s="408"/>
      <c r="J373" s="335" t="s">
        <v>186</v>
      </c>
      <c r="K373" s="300">
        <v>0</v>
      </c>
      <c r="L373" s="335" t="str">
        <f t="shared" si="12"/>
        <v/>
      </c>
      <c r="M373" s="335"/>
      <c r="P373" s="299"/>
    </row>
    <row r="374" spans="1:16" s="331" customFormat="1">
      <c r="A374" s="313">
        <v>385</v>
      </c>
      <c r="B374" s="332"/>
      <c r="C374" s="333"/>
      <c r="D374" s="454"/>
      <c r="E374" s="407"/>
      <c r="F374" s="459" t="s">
        <v>59</v>
      </c>
      <c r="G374" s="415" t="s">
        <v>478</v>
      </c>
      <c r="H374" s="335"/>
      <c r="I374" s="408"/>
      <c r="J374" s="335"/>
      <c r="K374" s="451" t="e">
        <f>IF(OR(K375="",K376=""),"Blm Diisi",IF(K376/K375&gt;1,1,K376/K375))</f>
        <v>#DIV/0!</v>
      </c>
      <c r="L374" s="335"/>
      <c r="M374" s="335"/>
      <c r="P374" s="299"/>
    </row>
    <row r="375" spans="1:16" s="331" customFormat="1">
      <c r="A375" s="318">
        <v>386</v>
      </c>
      <c r="B375" s="332"/>
      <c r="C375" s="333"/>
      <c r="D375" s="454"/>
      <c r="E375" s="407"/>
      <c r="F375" s="333"/>
      <c r="G375" s="453" t="s">
        <v>618</v>
      </c>
      <c r="H375" s="335"/>
      <c r="I375" s="408"/>
      <c r="J375" s="335" t="s">
        <v>186</v>
      </c>
      <c r="K375" s="300">
        <v>0</v>
      </c>
      <c r="L375" s="335" t="str">
        <f t="shared" si="12"/>
        <v/>
      </c>
      <c r="M375" s="335"/>
      <c r="P375" s="299"/>
    </row>
    <row r="376" spans="1:16" s="331" customFormat="1" ht="30">
      <c r="A376" s="313">
        <v>387</v>
      </c>
      <c r="B376" s="332"/>
      <c r="C376" s="333"/>
      <c r="D376" s="454"/>
      <c r="E376" s="407"/>
      <c r="F376" s="333"/>
      <c r="G376" s="453" t="s">
        <v>479</v>
      </c>
      <c r="H376" s="335"/>
      <c r="I376" s="408"/>
      <c r="J376" s="335" t="s">
        <v>186</v>
      </c>
      <c r="K376" s="300">
        <v>0</v>
      </c>
      <c r="L376" s="335" t="str">
        <f t="shared" si="12"/>
        <v/>
      </c>
      <c r="M376" s="335"/>
      <c r="P376" s="299"/>
    </row>
    <row r="377" spans="1:16">
      <c r="A377" s="318">
        <v>378</v>
      </c>
      <c r="B377" s="412"/>
      <c r="C377" s="404"/>
      <c r="D377" s="404"/>
      <c r="E377" s="404" t="s">
        <v>34</v>
      </c>
      <c r="F377" s="626" t="s">
        <v>625</v>
      </c>
      <c r="G377" s="627"/>
      <c r="H377" s="405">
        <v>0.6</v>
      </c>
      <c r="I377" s="406"/>
      <c r="J377" s="405"/>
      <c r="K377" s="405"/>
      <c r="L377" s="405">
        <f>AVERAGE(L378:L379)*H377</f>
        <v>0.35099999999999998</v>
      </c>
      <c r="M377" s="405"/>
      <c r="P377" s="406"/>
    </row>
    <row r="378" spans="1:16" s="331" customFormat="1" ht="339.75" customHeight="1">
      <c r="A378" s="318">
        <v>184</v>
      </c>
      <c r="B378" s="332"/>
      <c r="C378" s="333"/>
      <c r="D378" s="333"/>
      <c r="E378" s="407"/>
      <c r="F378" s="333" t="s">
        <v>152</v>
      </c>
      <c r="G378" s="415" t="s">
        <v>445</v>
      </c>
      <c r="H378" s="335"/>
      <c r="I378" s="408" t="s">
        <v>449</v>
      </c>
      <c r="J378" s="335" t="s">
        <v>180</v>
      </c>
      <c r="K378" s="167" t="s">
        <v>827</v>
      </c>
      <c r="L378" s="335">
        <f>IF(J378="Ya/Tidak",IF(K378="Ya",1,IF(K378="Tidak",0,"Blm Diisi")),IF(J378="A/B/C",IF(K378="A",1,IF(K378="B",0.5,IF(K378="C",0,"Blm Diisi"))),IF(J378="A/B/C/D",IF(K378="A",1,IF(K378="B",0.67,IF(K378="C",0.33,IF(K378="D",0,"Blm Diisi")))),IF(J378="A/B/C/D/E",IF(K378="A",1,IF(K378="B",0.75,IF(K378="C",0.5,IF(K378="D",0.25,IF(K378="E",0,"Blm Diisi"))))),IF(J378="%",IF(K378="","Blm Diisi",K378),IF(J378="Jumlah",IF(K378="","Blm Diisi",""),IF(J378="Rupiah",IF(K378="","Blm Diisi",""),IF(J378="","","-"))))))))</f>
        <v>0.5</v>
      </c>
      <c r="M378" s="335"/>
      <c r="P378" s="299"/>
    </row>
    <row r="379" spans="1:16" s="331" customFormat="1" ht="155.25" customHeight="1">
      <c r="A379" s="313">
        <v>185</v>
      </c>
      <c r="B379" s="332"/>
      <c r="C379" s="333"/>
      <c r="D379" s="333"/>
      <c r="E379" s="407"/>
      <c r="F379" s="333" t="s">
        <v>155</v>
      </c>
      <c r="G379" s="415" t="s">
        <v>446</v>
      </c>
      <c r="H379" s="335"/>
      <c r="I379" s="408" t="s">
        <v>450</v>
      </c>
      <c r="J379" s="335" t="s">
        <v>156</v>
      </c>
      <c r="K379" s="167" t="s">
        <v>825</v>
      </c>
      <c r="L379" s="335">
        <f>IF(J379="Ya/Tidak",IF(K379="Ya",1,IF(K379="Tidak",0,"Blm Diisi")),IF(J379="A/B/C",IF(K379="A",1,IF(K379="B",0.5,IF(K379="C",0,"Blm Diisi"))),IF(J379="A/B/C/D",IF(K379="A",1,IF(K379="B",0.67,IF(K379="C",0.33,IF(K379="D",0,"Blm Diisi")))),IF(J379="A/B/C/D/E",IF(K379="A",1,IF(K379="B",0.75,IF(K379="C",0.5,IF(K379="D",0.25,IF(K379="E",0,"Blm Diisi"))))),IF(J379="%",IF(K379="","Blm Diisi",K379),IF(J379="Jumlah",IF(K379="","Blm Diisi",""),IF(J379="Rupiah",IF(K379="","Blm Diisi",""),IF(J379="","","-"))))))))</f>
        <v>0.67</v>
      </c>
      <c r="M379" s="335"/>
      <c r="P379" s="299"/>
    </row>
    <row r="380" spans="1:16" ht="15.75">
      <c r="A380" s="318">
        <v>388</v>
      </c>
      <c r="B380" s="436"/>
      <c r="C380" s="436"/>
      <c r="D380" s="450">
        <v>8</v>
      </c>
      <c r="E380" s="586" t="s">
        <v>51</v>
      </c>
      <c r="F380" s="587"/>
      <c r="G380" s="588"/>
      <c r="H380" s="401">
        <v>3.75</v>
      </c>
      <c r="I380" s="414"/>
      <c r="J380" s="401"/>
      <c r="K380" s="401"/>
      <c r="L380" s="401">
        <f>SUM(L381,L388)</f>
        <v>3.75</v>
      </c>
      <c r="M380" s="401"/>
      <c r="P380" s="414"/>
    </row>
    <row r="381" spans="1:16">
      <c r="A381" s="313">
        <v>389</v>
      </c>
      <c r="B381" s="412"/>
      <c r="C381" s="404"/>
      <c r="D381" s="404"/>
      <c r="E381" s="404" t="s">
        <v>9</v>
      </c>
      <c r="F381" s="626" t="s">
        <v>819</v>
      </c>
      <c r="G381" s="627"/>
      <c r="H381" s="405">
        <v>2.5</v>
      </c>
      <c r="I381" s="406"/>
      <c r="J381" s="405"/>
      <c r="K381" s="405"/>
      <c r="L381" s="405">
        <f>AVERAGE(L382:L387)*H381</f>
        <v>2.5</v>
      </c>
      <c r="M381" s="405"/>
      <c r="P381" s="406"/>
    </row>
    <row r="382" spans="1:16" s="331" customFormat="1" ht="225">
      <c r="A382" s="318">
        <v>390</v>
      </c>
      <c r="B382" s="332"/>
      <c r="C382" s="333"/>
      <c r="D382" s="333"/>
      <c r="E382" s="333"/>
      <c r="F382" s="333" t="s">
        <v>152</v>
      </c>
      <c r="G382" s="415" t="s">
        <v>495</v>
      </c>
      <c r="H382" s="335"/>
      <c r="I382" s="408"/>
      <c r="J382" s="335" t="s">
        <v>185</v>
      </c>
      <c r="K382" s="451">
        <f>IF(OR(K383="",K384=""),"Blm Diisi",IF(K384/K383&gt;1,1,K384/K383))</f>
        <v>1</v>
      </c>
      <c r="L382" s="335">
        <f t="shared" ref="L382:L387" si="13">IF(J382="Ya/Tidak",IF(K382="Ya",1,IF(K382="Tidak",0,"Blm Diisi")),IF(J382="A/B/C",IF(K382="A",1,IF(K382="B",0.5,IF(K382="C",0,"Blm Diisi"))),IF(J382="A/B/C/D",IF(K382="A",1,IF(K382="B",0.67,IF(K382="C",0.33,IF(K382="D",0,"Blm Diisi")))),IF(J382="A/B/C/D/E",IF(K382="A",1,IF(K382="B",0.75,IF(K382="C",0.5,IF(K382="D",0.25,IF(K382="E",0,"Blm Diisi"))))),IF(J382="%",IF(K382="","Blm Diisi",K382),IF(J382="Jumlah",IF(K382="","Blm Diisi",""),IF(J382="Rupiah",IF(K382="","Blm Diisi",""),IF(J382="","","-"))))))))</f>
        <v>1</v>
      </c>
      <c r="M382" s="335"/>
      <c r="P382" s="299"/>
    </row>
    <row r="383" spans="1:16" s="331" customFormat="1">
      <c r="A383" s="318"/>
      <c r="B383" s="332"/>
      <c r="C383" s="333"/>
      <c r="D383" s="333"/>
      <c r="E383" s="333"/>
      <c r="F383" s="333"/>
      <c r="G383" s="475" t="s">
        <v>653</v>
      </c>
      <c r="H383" s="335"/>
      <c r="I383" s="475"/>
      <c r="J383" s="335" t="s">
        <v>186</v>
      </c>
      <c r="K383" s="300">
        <v>2</v>
      </c>
      <c r="L383" s="335" t="str">
        <f t="shared" si="13"/>
        <v/>
      </c>
      <c r="M383" s="335"/>
      <c r="P383" s="299"/>
    </row>
    <row r="384" spans="1:16" s="331" customFormat="1" ht="30">
      <c r="A384" s="318"/>
      <c r="B384" s="332"/>
      <c r="C384" s="333"/>
      <c r="D384" s="333"/>
      <c r="E384" s="333"/>
      <c r="F384" s="333"/>
      <c r="G384" s="475" t="s">
        <v>654</v>
      </c>
      <c r="H384" s="335"/>
      <c r="I384" s="475"/>
      <c r="J384" s="335" t="s">
        <v>186</v>
      </c>
      <c r="K384" s="300">
        <v>2</v>
      </c>
      <c r="L384" s="335" t="str">
        <f t="shared" si="13"/>
        <v/>
      </c>
      <c r="M384" s="335"/>
      <c r="P384" s="299"/>
    </row>
    <row r="385" spans="1:16" s="331" customFormat="1" ht="75">
      <c r="A385" s="313">
        <v>391</v>
      </c>
      <c r="B385" s="332"/>
      <c r="C385" s="333"/>
      <c r="D385" s="333"/>
      <c r="E385" s="333"/>
      <c r="F385" s="333" t="s">
        <v>155</v>
      </c>
      <c r="G385" s="415" t="s">
        <v>497</v>
      </c>
      <c r="H385" s="335"/>
      <c r="I385" s="408" t="s">
        <v>498</v>
      </c>
      <c r="J385" s="335" t="s">
        <v>185</v>
      </c>
      <c r="K385" s="451">
        <f>IF(OR(K386="",K387=""),"Blm Diisi",IF(K387/K386&gt;1,1,K387/K386))</f>
        <v>1</v>
      </c>
      <c r="L385" s="335">
        <f t="shared" si="13"/>
        <v>1</v>
      </c>
      <c r="M385" s="335"/>
      <c r="P385" s="299"/>
    </row>
    <row r="386" spans="1:16" s="331" customFormat="1" ht="30">
      <c r="A386" s="318">
        <v>392</v>
      </c>
      <c r="B386" s="332"/>
      <c r="C386" s="333"/>
      <c r="D386" s="333"/>
      <c r="E386" s="333"/>
      <c r="F386" s="333"/>
      <c r="G386" s="453" t="s">
        <v>499</v>
      </c>
      <c r="H386" s="335"/>
      <c r="I386" s="408"/>
      <c r="J386" s="335" t="s">
        <v>186</v>
      </c>
      <c r="K386" s="300">
        <v>181</v>
      </c>
      <c r="L386" s="335" t="str">
        <f t="shared" si="13"/>
        <v/>
      </c>
      <c r="M386" s="335"/>
      <c r="P386" s="299"/>
    </row>
    <row r="387" spans="1:16" s="331" customFormat="1" ht="30">
      <c r="A387" s="313">
        <v>393</v>
      </c>
      <c r="B387" s="332"/>
      <c r="C387" s="333"/>
      <c r="D387" s="333"/>
      <c r="E387" s="333"/>
      <c r="F387" s="333"/>
      <c r="G387" s="453" t="s">
        <v>500</v>
      </c>
      <c r="H387" s="335"/>
      <c r="I387" s="408"/>
      <c r="J387" s="335" t="s">
        <v>186</v>
      </c>
      <c r="K387" s="300">
        <v>1645</v>
      </c>
      <c r="L387" s="335" t="str">
        <f t="shared" si="13"/>
        <v/>
      </c>
      <c r="M387" s="335"/>
      <c r="P387" s="299"/>
    </row>
    <row r="388" spans="1:16">
      <c r="A388" s="318">
        <v>394</v>
      </c>
      <c r="B388" s="412"/>
      <c r="C388" s="404"/>
      <c r="D388" s="404"/>
      <c r="E388" s="404" t="s">
        <v>11</v>
      </c>
      <c r="F388" s="626" t="s">
        <v>151</v>
      </c>
      <c r="G388" s="627"/>
      <c r="H388" s="405">
        <v>1.25</v>
      </c>
      <c r="I388" s="406"/>
      <c r="J388" s="405"/>
      <c r="K388" s="405"/>
      <c r="L388" s="405">
        <f>AVERAGE(L389)*H388</f>
        <v>1.25</v>
      </c>
      <c r="M388" s="405"/>
      <c r="P388" s="406"/>
    </row>
    <row r="389" spans="1:16" s="331" customFormat="1" ht="60">
      <c r="A389" s="313">
        <v>395</v>
      </c>
      <c r="B389" s="332"/>
      <c r="C389" s="333"/>
      <c r="D389" s="333"/>
      <c r="E389" s="333"/>
      <c r="F389" s="444" t="s">
        <v>59</v>
      </c>
      <c r="G389" s="415" t="s">
        <v>501</v>
      </c>
      <c r="H389" s="335"/>
      <c r="I389" s="408"/>
      <c r="J389" s="335" t="s">
        <v>185</v>
      </c>
      <c r="K389" s="451">
        <f>IF(OR(K390="",K391=""),"Blm Diisi",IF(K391/K390&gt;1,1,K391/K390))</f>
        <v>1</v>
      </c>
      <c r="L389" s="335">
        <f>IF(J389="Ya/Tidak",IF(K389="Ya",1,IF(K389="Tidak",0,"Blm Diisi")),IF(J389="A/B/C",IF(K389="A",1,IF(K389="B",0.5,IF(K389="C",0,"Blm Diisi"))),IF(J389="A/B/C/D",IF(K389="A",1,IF(K389="B",0.67,IF(K389="C",0.33,IF(K389="D",0,"Blm Diisi")))),IF(J389="A/B/C/D/E",IF(K389="A",1,IF(K389="B",0.75,IF(K389="C",0.5,IF(K389="D",0.25,IF(K389="E",0,"Blm Diisi"))))),IF(J389="%",IF(K389="","Blm Diisi",K389),IF(J389="Jumlah",IF(K389="","Blm Diisi",""),IF(J389="Rupiah",IF(K389="","Blm Diisi",""),IF(J389="","","-"))))))))</f>
        <v>1</v>
      </c>
      <c r="M389" s="335"/>
      <c r="P389" s="299"/>
    </row>
    <row r="390" spans="1:16" s="85" customFormat="1" ht="30">
      <c r="B390" s="332"/>
      <c r="C390" s="333"/>
      <c r="D390" s="333"/>
      <c r="E390" s="333"/>
      <c r="F390" s="476"/>
      <c r="G390" s="475" t="s">
        <v>655</v>
      </c>
      <c r="H390" s="477"/>
      <c r="I390" s="474"/>
      <c r="J390" s="478" t="s">
        <v>186</v>
      </c>
      <c r="K390" s="300">
        <v>13</v>
      </c>
      <c r="L390" s="335" t="str">
        <f>IF(J390="Ya/Tidak",IF(K390="Ya",1,IF(K390="Tidak",0,"Blm Diisi")),IF(J390="A/B/C",IF(K390="A",1,IF(K390="B",0.5,IF(K390="C",0,"Blm Diisi"))),IF(J390="A/B/C/D",IF(K390="A",1,IF(K390="B",0.67,IF(K390="C",0.33,IF(K390="D",0,"Blm Diisi")))),IF(J390="A/B/C/D/E",IF(K390="A",1,IF(K390="B",0.75,IF(K390="C",0.5,IF(K390="D",0.25,IF(K390="E",0,"Blm Diisi"))))),IF(J390="%",IF(K390="","Blm Diisi",K390),IF(J390="Jumlah",IF(K390="","Blm Diisi",""),IF(J390="Rupiah",IF(K390="","Blm Diisi",""),IF(J390="","","-"))))))))</f>
        <v/>
      </c>
      <c r="M390" s="478"/>
      <c r="P390" s="299"/>
    </row>
    <row r="391" spans="1:16" s="85" customFormat="1" ht="45">
      <c r="B391" s="332"/>
      <c r="C391" s="333"/>
      <c r="D391" s="333"/>
      <c r="E391" s="333"/>
      <c r="F391" s="476"/>
      <c r="G391" s="475" t="s">
        <v>821</v>
      </c>
      <c r="H391" s="477"/>
      <c r="I391" s="474"/>
      <c r="J391" s="478" t="s">
        <v>186</v>
      </c>
      <c r="K391" s="300">
        <v>13</v>
      </c>
      <c r="L391" s="335" t="str">
        <f>IF(J391="Ya/Tidak",IF(K391="Ya",1,IF(K391="Tidak",0,"Blm Diisi")),IF(J391="A/B/C",IF(K391="A",1,IF(K391="B",0.5,IF(K391="C",0,"Blm Diisi"))),IF(J391="A/B/C/D",IF(K391="A",1,IF(K391="B",0.67,IF(K391="C",0.33,IF(K391="D",0,"Blm Diisi")))),IF(J391="A/B/C/D/E",IF(K391="A",1,IF(K391="B",0.75,IF(K391="C",0.5,IF(K391="D",0.25,IF(K391="E",0,"Blm Diisi"))))),IF(J391="%",IF(K391="","Blm Diisi",K391),IF(J391="Jumlah",IF(K391="","Blm Diisi",""),IF(J391="Rupiah",IF(K391="","Blm Diisi",""),IF(J391="","","-"))))))))</f>
        <v/>
      </c>
      <c r="M391" s="478"/>
      <c r="P391" s="299"/>
    </row>
    <row r="392" spans="1:16" s="331" customFormat="1">
      <c r="A392" s="460"/>
      <c r="B392" s="636" t="s">
        <v>576</v>
      </c>
      <c r="C392" s="637"/>
      <c r="D392" s="637"/>
      <c r="E392" s="637"/>
      <c r="F392" s="637"/>
      <c r="G392" s="637"/>
      <c r="H392" s="637"/>
      <c r="I392" s="637"/>
      <c r="J392" s="638"/>
      <c r="K392" s="461"/>
      <c r="L392" s="461">
        <f>SUM(L225,L204,L4)</f>
        <v>33.650594545122644</v>
      </c>
      <c r="M392" s="461"/>
      <c r="P392" s="343"/>
    </row>
    <row r="393" spans="1:16">
      <c r="A393" s="318">
        <v>396</v>
      </c>
      <c r="B393" s="344"/>
      <c r="C393" s="345"/>
      <c r="D393" s="344"/>
      <c r="E393" s="344"/>
      <c r="F393" s="344"/>
      <c r="G393" s="462"/>
      <c r="H393" s="346"/>
      <c r="I393" s="463"/>
      <c r="J393" s="346"/>
      <c r="K393" s="346"/>
      <c r="L393" s="346"/>
      <c r="M393" s="346"/>
      <c r="P393" s="463"/>
    </row>
    <row r="394" spans="1:16">
      <c r="A394" s="313">
        <v>397</v>
      </c>
      <c r="B394" s="464" t="s">
        <v>76</v>
      </c>
      <c r="C394" s="641" t="s">
        <v>599</v>
      </c>
      <c r="D394" s="642"/>
      <c r="E394" s="642"/>
      <c r="F394" s="642"/>
      <c r="G394" s="643"/>
      <c r="H394" s="352">
        <v>40</v>
      </c>
      <c r="I394" s="465"/>
      <c r="J394" s="352"/>
      <c r="K394" s="352"/>
      <c r="L394" s="352">
        <f>SUM(L395,L398,L400,L402)</f>
        <v>14.466899999999999</v>
      </c>
      <c r="M394" s="352"/>
      <c r="P394" s="465"/>
    </row>
    <row r="395" spans="1:16">
      <c r="A395" s="318">
        <v>398</v>
      </c>
      <c r="B395" s="355"/>
      <c r="C395" s="356"/>
      <c r="D395" s="357">
        <v>1</v>
      </c>
      <c r="E395" s="586" t="s">
        <v>595</v>
      </c>
      <c r="F395" s="587"/>
      <c r="G395" s="588"/>
      <c r="H395" s="401">
        <v>10</v>
      </c>
      <c r="I395" s="414"/>
      <c r="J395" s="401"/>
      <c r="K395" s="401"/>
      <c r="L395" s="401">
        <f>SUM(L396:L397)</f>
        <v>6.9668999999999999</v>
      </c>
      <c r="M395" s="401"/>
      <c r="P395" s="414"/>
    </row>
    <row r="396" spans="1:16" ht="60">
      <c r="A396" s="313">
        <v>399</v>
      </c>
      <c r="B396" s="402"/>
      <c r="C396" s="403"/>
      <c r="D396" s="402"/>
      <c r="E396" s="403" t="s">
        <v>9</v>
      </c>
      <c r="F396" s="639" t="s">
        <v>597</v>
      </c>
      <c r="G396" s="640"/>
      <c r="H396" s="466">
        <v>3</v>
      </c>
      <c r="I396" s="467" t="s">
        <v>394</v>
      </c>
      <c r="J396" s="466" t="s">
        <v>396</v>
      </c>
      <c r="K396" s="168" t="s">
        <v>831</v>
      </c>
      <c r="L396" s="466">
        <f>IF(K396="WTP",3,IF(K396="WTP-DPP",2.5,IF(K396="WDP",2,IF(K396="TMP",1.5,IF(K396="TW",1,IF(K396="Tidak Ada Laporan",0,"Blm Diisi"))))))</f>
        <v>3</v>
      </c>
      <c r="M396" s="466"/>
      <c r="P396" s="486" t="s">
        <v>957</v>
      </c>
    </row>
    <row r="397" spans="1:16" ht="45">
      <c r="A397" s="318">
        <v>400</v>
      </c>
      <c r="B397" s="402"/>
      <c r="C397" s="402"/>
      <c r="D397" s="402"/>
      <c r="E397" s="403" t="s">
        <v>11</v>
      </c>
      <c r="F397" s="639" t="s">
        <v>598</v>
      </c>
      <c r="G397" s="640"/>
      <c r="H397" s="466">
        <v>7</v>
      </c>
      <c r="I397" s="467" t="s">
        <v>395</v>
      </c>
      <c r="J397" s="466" t="s">
        <v>397</v>
      </c>
      <c r="K397" s="168">
        <v>56.67</v>
      </c>
      <c r="L397" s="466">
        <f>IF(K397="","Blm Diisi",K397/100*H397)</f>
        <v>3.9668999999999999</v>
      </c>
      <c r="M397" s="466"/>
      <c r="P397" s="486" t="s">
        <v>958</v>
      </c>
    </row>
    <row r="398" spans="1:16">
      <c r="A398" s="313">
        <v>401</v>
      </c>
      <c r="B398" s="355"/>
      <c r="C398" s="355"/>
      <c r="D398" s="356">
        <v>2</v>
      </c>
      <c r="E398" s="586" t="s">
        <v>596</v>
      </c>
      <c r="F398" s="587"/>
      <c r="G398" s="588"/>
      <c r="H398" s="401">
        <v>10</v>
      </c>
      <c r="I398" s="414"/>
      <c r="J398" s="401"/>
      <c r="K398" s="401"/>
      <c r="L398" s="401">
        <f>L399</f>
        <v>7.5</v>
      </c>
      <c r="M398" s="401"/>
      <c r="P398" s="414"/>
    </row>
    <row r="399" spans="1:16" ht="30">
      <c r="A399" s="318">
        <v>402</v>
      </c>
      <c r="B399" s="402"/>
      <c r="C399" s="403"/>
      <c r="D399" s="403"/>
      <c r="E399" s="468" t="s">
        <v>59</v>
      </c>
      <c r="F399" s="639" t="s">
        <v>82</v>
      </c>
      <c r="G399" s="640"/>
      <c r="H399" s="466">
        <v>10</v>
      </c>
      <c r="I399" s="467" t="s">
        <v>503</v>
      </c>
      <c r="J399" s="466" t="s">
        <v>572</v>
      </c>
      <c r="K399" s="168">
        <v>3</v>
      </c>
      <c r="L399" s="466">
        <f>IF(K399="","Blm Diisi",K399/4*H399)</f>
        <v>7.5</v>
      </c>
      <c r="M399" s="466"/>
      <c r="P399" s="485"/>
    </row>
    <row r="400" spans="1:16">
      <c r="A400" s="313">
        <v>403</v>
      </c>
      <c r="B400" s="355"/>
      <c r="C400" s="355"/>
      <c r="D400" s="356">
        <v>3</v>
      </c>
      <c r="E400" s="586" t="s">
        <v>600</v>
      </c>
      <c r="F400" s="587"/>
      <c r="G400" s="588"/>
      <c r="H400" s="401">
        <v>10</v>
      </c>
      <c r="I400" s="414"/>
      <c r="J400" s="401"/>
      <c r="K400" s="401"/>
      <c r="L400" s="401">
        <f>L401</f>
        <v>0</v>
      </c>
      <c r="M400" s="401"/>
      <c r="P400" s="414"/>
    </row>
    <row r="401" spans="1:16" ht="30">
      <c r="A401" s="318">
        <v>404</v>
      </c>
      <c r="B401" s="402"/>
      <c r="C401" s="402"/>
      <c r="D401" s="402"/>
      <c r="E401" s="468" t="s">
        <v>59</v>
      </c>
      <c r="F401" s="639" t="s">
        <v>84</v>
      </c>
      <c r="G401" s="640"/>
      <c r="H401" s="466">
        <v>10</v>
      </c>
      <c r="I401" s="467" t="s">
        <v>504</v>
      </c>
      <c r="J401" s="466" t="s">
        <v>572</v>
      </c>
      <c r="K401" s="168">
        <v>0</v>
      </c>
      <c r="L401" s="466">
        <f>IF(K401="","Blm Diisi",K401/4*H401)</f>
        <v>0</v>
      </c>
      <c r="M401" s="466"/>
      <c r="P401" s="485"/>
    </row>
    <row r="402" spans="1:16">
      <c r="A402" s="313">
        <v>405</v>
      </c>
      <c r="B402" s="355"/>
      <c r="C402" s="355"/>
      <c r="D402" s="356">
        <v>4</v>
      </c>
      <c r="E402" s="586" t="s">
        <v>601</v>
      </c>
      <c r="F402" s="587"/>
      <c r="G402" s="588"/>
      <c r="H402" s="401">
        <v>10</v>
      </c>
      <c r="I402" s="414"/>
      <c r="J402" s="401"/>
      <c r="K402" s="401"/>
      <c r="L402" s="401">
        <f>SUM(L403:L405)</f>
        <v>0</v>
      </c>
      <c r="M402" s="401"/>
      <c r="P402" s="414"/>
    </row>
    <row r="403" spans="1:16">
      <c r="A403" s="318">
        <v>406</v>
      </c>
      <c r="B403" s="402"/>
      <c r="C403" s="402"/>
      <c r="D403" s="402"/>
      <c r="E403" s="403" t="s">
        <v>9</v>
      </c>
      <c r="F403" s="639" t="s">
        <v>86</v>
      </c>
      <c r="G403" s="640"/>
      <c r="H403" s="466">
        <v>5</v>
      </c>
      <c r="I403" s="467"/>
      <c r="J403" s="466" t="s">
        <v>185</v>
      </c>
      <c r="K403" s="234"/>
      <c r="L403" s="466" t="str">
        <f>IF(K403="","Blm Diisi",K403*H403)</f>
        <v>Blm Diisi</v>
      </c>
      <c r="M403" s="466"/>
      <c r="P403" s="485"/>
    </row>
    <row r="404" spans="1:16" ht="102" customHeight="1">
      <c r="A404" s="313">
        <v>407</v>
      </c>
      <c r="B404" s="402"/>
      <c r="C404" s="402"/>
      <c r="D404" s="402"/>
      <c r="E404" s="403" t="s">
        <v>11</v>
      </c>
      <c r="F404" s="639" t="s">
        <v>87</v>
      </c>
      <c r="G404" s="640"/>
      <c r="H404" s="466">
        <v>2</v>
      </c>
      <c r="I404" s="467" t="s">
        <v>609</v>
      </c>
      <c r="J404" s="466" t="s">
        <v>154</v>
      </c>
      <c r="K404" s="167" t="s">
        <v>827</v>
      </c>
      <c r="L404" s="466">
        <f>IF(K404="A",2,IF(K404="B",1.5,IF(K404="C",0,"Blm Diisi")))</f>
        <v>0</v>
      </c>
      <c r="M404" s="466"/>
      <c r="P404" s="485"/>
    </row>
    <row r="405" spans="1:16" ht="30">
      <c r="A405" s="318">
        <v>408</v>
      </c>
      <c r="B405" s="402"/>
      <c r="C405" s="402"/>
      <c r="D405" s="402"/>
      <c r="E405" s="403" t="s">
        <v>13</v>
      </c>
      <c r="F405" s="639" t="s">
        <v>112</v>
      </c>
      <c r="G405" s="640"/>
      <c r="H405" s="466">
        <v>3</v>
      </c>
      <c r="I405" s="467" t="s">
        <v>822</v>
      </c>
      <c r="J405" s="466" t="s">
        <v>823</v>
      </c>
      <c r="K405" s="168">
        <v>0</v>
      </c>
      <c r="L405" s="466">
        <f>IF(K401="","Blm Diisi",K405/5*H405)</f>
        <v>0</v>
      </c>
      <c r="M405" s="466"/>
      <c r="P405" s="485"/>
    </row>
    <row r="406" spans="1:16">
      <c r="B406" s="633" t="s">
        <v>577</v>
      </c>
      <c r="C406" s="634"/>
      <c r="D406" s="634"/>
      <c r="E406" s="634"/>
      <c r="F406" s="634"/>
      <c r="G406" s="634"/>
      <c r="H406" s="634"/>
      <c r="I406" s="634"/>
      <c r="J406" s="635"/>
      <c r="K406" s="342"/>
      <c r="L406" s="342">
        <f>SUM(L395,L398,L400,L402)</f>
        <v>14.466899999999999</v>
      </c>
      <c r="M406" s="342"/>
      <c r="P406" s="343"/>
    </row>
  </sheetData>
  <sheetProtection formatColumns="0" formatRows="0" autoFilter="0"/>
  <autoFilter ref="A2:P406"/>
  <customSheetViews>
    <customSheetView guid="{E05F132A-412E-4237-9871-419D88A58643}" scale="78" fitToPage="1" showAutoFilter="1" hiddenColumns="1" topLeftCell="B1">
      <pane ySplit="2" topLeftCell="A316" activePane="bottomLeft" state="frozen"/>
      <selection pane="bottomLeft" activeCell="K322" sqref="K322"/>
      <pageMargins left="0.70866141732283472" right="0.70866141732283472" top="0.74803149606299213" bottom="0.74803149606299213" header="0.31496062992125984" footer="0.31496062992125984"/>
      <pageSetup paperSize="9" fitToHeight="0" orientation="portrait" r:id="rId1"/>
      <autoFilter ref="A2:P406"/>
    </customSheetView>
  </customSheetViews>
  <mergeCells count="104">
    <mergeCell ref="B406:J406"/>
    <mergeCell ref="B392:J392"/>
    <mergeCell ref="F405:G405"/>
    <mergeCell ref="C394:G394"/>
    <mergeCell ref="E395:G395"/>
    <mergeCell ref="F396:G396"/>
    <mergeCell ref="F397:G397"/>
    <mergeCell ref="E398:G398"/>
    <mergeCell ref="F399:G399"/>
    <mergeCell ref="E400:G400"/>
    <mergeCell ref="F401:G401"/>
    <mergeCell ref="E402:G402"/>
    <mergeCell ref="F403:G403"/>
    <mergeCell ref="F404:G404"/>
    <mergeCell ref="F388:G388"/>
    <mergeCell ref="F323:G323"/>
    <mergeCell ref="F337:G337"/>
    <mergeCell ref="F339:G339"/>
    <mergeCell ref="F341:G341"/>
    <mergeCell ref="E343:G343"/>
    <mergeCell ref="F344:G344"/>
    <mergeCell ref="F351:G351"/>
    <mergeCell ref="F360:G360"/>
    <mergeCell ref="F365:G365"/>
    <mergeCell ref="E380:G380"/>
    <mergeCell ref="F381:G381"/>
    <mergeCell ref="F358:G358"/>
    <mergeCell ref="F377:G377"/>
    <mergeCell ref="E322:G322"/>
    <mergeCell ref="F284:G284"/>
    <mergeCell ref="F286:G286"/>
    <mergeCell ref="F289:G289"/>
    <mergeCell ref="E293:G293"/>
    <mergeCell ref="F294:G294"/>
    <mergeCell ref="F297:G297"/>
    <mergeCell ref="F302:G302"/>
    <mergeCell ref="F304:G304"/>
    <mergeCell ref="F309:G309"/>
    <mergeCell ref="F313:G313"/>
    <mergeCell ref="F317:G317"/>
    <mergeCell ref="E283:G283"/>
    <mergeCell ref="E226:G226"/>
    <mergeCell ref="F227:G227"/>
    <mergeCell ref="F237:G237"/>
    <mergeCell ref="F242:G242"/>
    <mergeCell ref="E244:G244"/>
    <mergeCell ref="F245:G245"/>
    <mergeCell ref="F250:G250"/>
    <mergeCell ref="E273:G273"/>
    <mergeCell ref="F274:G274"/>
    <mergeCell ref="F276:G276"/>
    <mergeCell ref="F281:G281"/>
    <mergeCell ref="D225:G225"/>
    <mergeCell ref="F205:G205"/>
    <mergeCell ref="F207:G207"/>
    <mergeCell ref="F209:G209"/>
    <mergeCell ref="F211:G211"/>
    <mergeCell ref="F213:G213"/>
    <mergeCell ref="F215:G215"/>
    <mergeCell ref="F217:G217"/>
    <mergeCell ref="F219:G219"/>
    <mergeCell ref="F221:G221"/>
    <mergeCell ref="F223:G223"/>
    <mergeCell ref="F119:G119"/>
    <mergeCell ref="F125:G125"/>
    <mergeCell ref="F114:G114"/>
    <mergeCell ref="F110:G110"/>
    <mergeCell ref="F132:G132"/>
    <mergeCell ref="E136:G136"/>
    <mergeCell ref="F137:G137"/>
    <mergeCell ref="F201:G201"/>
    <mergeCell ref="F143:G143"/>
    <mergeCell ref="F151:G151"/>
    <mergeCell ref="F157:G157"/>
    <mergeCell ref="F163:G163"/>
    <mergeCell ref="F169:G169"/>
    <mergeCell ref="F175:G175"/>
    <mergeCell ref="E180:G180"/>
    <mergeCell ref="F181:G181"/>
    <mergeCell ref="F185:G185"/>
    <mergeCell ref="F192:G192"/>
    <mergeCell ref="F197:G197"/>
    <mergeCell ref="F24:G24"/>
    <mergeCell ref="E28:G28"/>
    <mergeCell ref="F29:G29"/>
    <mergeCell ref="B1:G1"/>
    <mergeCell ref="E5:G5"/>
    <mergeCell ref="F6:G6"/>
    <mergeCell ref="F10:G10"/>
    <mergeCell ref="F16:G16"/>
    <mergeCell ref="F32:G32"/>
    <mergeCell ref="F92:G92"/>
    <mergeCell ref="F98:G98"/>
    <mergeCell ref="F104:G104"/>
    <mergeCell ref="E35:G35"/>
    <mergeCell ref="F36:G36"/>
    <mergeCell ref="F81:G81"/>
    <mergeCell ref="F86:G86"/>
    <mergeCell ref="F42:G42"/>
    <mergeCell ref="E57:G57"/>
    <mergeCell ref="F58:G58"/>
    <mergeCell ref="F68:G68"/>
    <mergeCell ref="F77:G77"/>
    <mergeCell ref="E80:G80"/>
  </mergeCells>
  <dataValidations count="9">
    <dataValidation type="list" allowBlank="1" showInputMessage="1" showErrorMessage="1" sqref="K7 K12:K13 K21:K23 K30:K31 K33:K34 K37:K41 K43:K53 K59:K61 K64 K67 K79 K85 K87 K97 K112 K139 K145 K149 K155 K161 K167 K172:K174 K404 K246 K196 K203 K303 K287:K288 K295:K296 K199">
      <formula1>"A,B,C"</formula1>
    </dataValidation>
    <dataValidation type="list" allowBlank="1" showInputMessage="1" showErrorMessage="1" sqref="K8:K9 K14:K15 K17:K20 K25 K27 K55:K56 K62:K63 K65:K66 K84 K94:K96 K100 K105:K106 K109 K113 K116:K117 K121 K126:K131 K133 K146:K148 K150 K153:K154 K159 K162 K165 K168 K176:K179 K379 K183:K184 K194:K195 K200 K202 K243 K275 K285 K318 K338 K340 K342 K186:K191">
      <formula1>"A,B,C,D"</formula1>
    </dataValidation>
    <dataValidation type="list" allowBlank="1" showInputMessage="1" showErrorMessage="1" sqref="K26 K69:K76 K107:K108 K118 K135 K359 K378 K198 K290:K292 K282 K238 K182 K193">
      <formula1>"A,B,C,D,E"</formula1>
    </dataValidation>
    <dataValidation type="list" allowBlank="1" showInputMessage="1" showErrorMessage="1" sqref="K11 K166 K78 K164 K82:K83 K88:K91 K93 K99 K101:K103 K111 K115 K120 K122:K123 K134 K138 K140:K142 K144 K152 K156 K158 K160 K170:K171">
      <formula1>"Ya,Tidak"</formula1>
    </dataValidation>
    <dataValidation type="list" allowBlank="1" showInputMessage="1" showErrorMessage="1" sqref="K396">
      <formula1>"WTP,WTP-DPP,WDP,TMP,TW,Tidak Ada Laporan"</formula1>
    </dataValidation>
    <dataValidation type="list" allowBlank="1" showInputMessage="1" showErrorMessage="1" sqref="K366">
      <formula1>"A,B,C,D,E,F,G,H"</formula1>
    </dataValidation>
    <dataValidation type="decimal" operator="lessThanOrEqual" allowBlank="1" showInputMessage="1" showErrorMessage="1" sqref="K397 K405">
      <formula1>100</formula1>
    </dataValidation>
    <dataValidation type="decimal" operator="lessThanOrEqual" allowBlank="1" showInputMessage="1" showErrorMessage="1" sqref="K399 K401">
      <formula1>4</formula1>
    </dataValidation>
    <dataValidation type="decimal" operator="lessThanOrEqual" allowBlank="1" showInputMessage="1" showErrorMessage="1" sqref="K403">
      <formula1>1</formula1>
    </dataValidation>
  </dataValidations>
  <hyperlinks>
    <hyperlink ref="P138" r:id="rId2"/>
    <hyperlink ref="P152" r:id="rId3"/>
    <hyperlink ref="P352" r:id="rId4"/>
    <hyperlink ref="P220" r:id="rId5"/>
    <hyperlink ref="P148" r:id="rId6"/>
    <hyperlink ref="P178" r:id="rId7"/>
    <hyperlink ref="P222" r:id="rId8"/>
    <hyperlink ref="P145" r:id="rId9"/>
    <hyperlink ref="P146" r:id="rId10"/>
    <hyperlink ref="P147" r:id="rId11"/>
    <hyperlink ref="P7" r:id="rId12"/>
    <hyperlink ref="P12" r:id="rId13"/>
    <hyperlink ref="P128" r:id="rId14" display="https://drive.google.com/file/d/1E2TgSy5gfdaSLEw3YFyuKMCXj2wDKtSU/view?usp=sharing"/>
    <hyperlink ref="P202" r:id="rId15"/>
    <hyperlink ref="P20" r:id="rId16"/>
    <hyperlink ref="P60" r:id="rId17"/>
    <hyperlink ref="P61" r:id="rId18"/>
    <hyperlink ref="P214" r:id="rId19"/>
    <hyperlink ref="P216" r:id="rId20"/>
    <hyperlink ref="P238" r:id="rId21"/>
    <hyperlink ref="P243" r:id="rId22"/>
    <hyperlink ref="P246" r:id="rId23"/>
    <hyperlink ref="P251" r:id="rId24"/>
    <hyperlink ref="P275" r:id="rId25"/>
    <hyperlink ref="P228" r:id="rId26"/>
    <hyperlink ref="P59" r:id="rId27"/>
    <hyperlink ref="P282" r:id="rId28"/>
    <hyperlink ref="P62" r:id="rId29"/>
    <hyperlink ref="P63" r:id="rId30"/>
    <hyperlink ref="P67" r:id="rId31"/>
    <hyperlink ref="P295" r:id="rId32"/>
    <hyperlink ref="P296" r:id="rId33"/>
    <hyperlink ref="P298" r:id="rId34"/>
    <hyperlink ref="P299" r:id="rId35"/>
    <hyperlink ref="P303" r:id="rId36"/>
    <hyperlink ref="P305" r:id="rId37"/>
    <hyperlink ref="P310" r:id="rId38"/>
    <hyperlink ref="P314" r:id="rId39"/>
    <hyperlink ref="P318" r:id="rId40"/>
    <hyperlink ref="P319" r:id="rId41"/>
    <hyperlink ref="P324" r:id="rId42"/>
    <hyperlink ref="P342" r:id="rId43"/>
    <hyperlink ref="P345" r:id="rId44"/>
    <hyperlink ref="P285" r:id="rId45"/>
    <hyperlink ref="P315" r:id="rId46"/>
    <hyperlink ref="P11" r:id="rId47"/>
    <hyperlink ref="P40" r:id="rId48"/>
    <hyperlink ref="P41" r:id="rId49"/>
    <hyperlink ref="P224" r:id="rId50"/>
    <hyperlink ref="P397" r:id="rId51"/>
    <hyperlink ref="P279" r:id="rId52"/>
    <hyperlink ref="P8" r:id="rId53"/>
  </hyperlinks>
  <pageMargins left="0.39370078740157483" right="0.70866141732283472" top="0.55118110236220474" bottom="0.35433070866141736" header="0.31496062992125984" footer="0.31496062992125984"/>
  <pageSetup paperSize="5" scale="70" fitToHeight="0" orientation="landscape" r:id="rId54"/>
  <rowBreaks count="36" manualBreakCount="36">
    <brk id="13" min="1" max="15" man="1"/>
    <brk id="19" min="1" max="15" man="1"/>
    <brk id="25" min="1" max="15" man="1"/>
    <brk id="31" min="1" max="15" man="1"/>
    <brk id="39" min="1" max="15" man="1"/>
    <brk id="45" min="1" max="15" man="1"/>
    <brk id="50" min="1" max="15" man="1"/>
    <brk id="56" min="1" max="15" man="1"/>
    <brk id="64" min="1" max="15" man="1"/>
    <brk id="68" min="1" max="15" man="1"/>
    <brk id="74" min="1" max="15" man="1"/>
    <brk id="75" min="1" max="15" man="1"/>
    <brk id="79" min="1" max="15" man="1"/>
    <brk id="91" min="1" max="15" man="1"/>
    <brk id="103" min="1" max="15" man="1"/>
    <brk id="109" min="1" max="15" man="1"/>
    <brk id="118" min="1" max="15" man="1"/>
    <brk id="135" min="1" max="15" man="1"/>
    <brk id="148" min="1" max="15" man="1"/>
    <brk id="156" min="1" max="15" man="1"/>
    <brk id="167" min="1" max="15" man="1"/>
    <brk id="184" min="1" max="15" man="1"/>
    <brk id="194" min="1" max="15" man="1"/>
    <brk id="203" min="1" max="15" man="1"/>
    <brk id="231" min="1" max="15" man="1"/>
    <brk id="243" min="1" max="15" man="1"/>
    <brk id="272" min="1" max="15" man="1"/>
    <brk id="282" min="1" max="15" man="1"/>
    <brk id="292" min="1" max="15" man="1"/>
    <brk id="308" min="1" max="15" man="1"/>
    <brk id="321" min="1" max="15" man="1"/>
    <brk id="340" min="1" max="15" man="1"/>
    <brk id="358" min="1" max="15" man="1"/>
    <brk id="366" min="1" max="15" man="1"/>
    <brk id="379" min="1" max="15" man="1"/>
    <brk id="397" min="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L69"/>
  <sheetViews>
    <sheetView workbookViewId="0">
      <pane ySplit="2" topLeftCell="A7" activePane="bottomLeft" state="frozen"/>
      <selection activeCell="B1" sqref="A1:XFD1048576"/>
      <selection pane="bottomLeft" activeCell="I1" sqref="I1:I1048576"/>
    </sheetView>
  </sheetViews>
  <sheetFormatPr defaultColWidth="8.85546875" defaultRowHeight="15"/>
  <cols>
    <col min="1" max="1" width="3.28515625" customWidth="1"/>
    <col min="2" max="4" width="4" customWidth="1"/>
    <col min="5" max="5" width="4" style="203" customWidth="1"/>
    <col min="6" max="6" width="49.7109375" style="203" customWidth="1"/>
    <col min="7" max="7" width="5.85546875" bestFit="1" customWidth="1"/>
    <col min="8" max="8" width="2.28515625" style="218" customWidth="1"/>
    <col min="9" max="9" width="8.28515625" bestFit="1" customWidth="1"/>
    <col min="10" max="10" width="8" style="232" bestFit="1" customWidth="1"/>
    <col min="11" max="11" width="2" customWidth="1"/>
    <col min="12" max="12" width="87" style="132" customWidth="1"/>
  </cols>
  <sheetData>
    <row r="1" spans="1:12" ht="30">
      <c r="A1" s="644" t="s">
        <v>0</v>
      </c>
      <c r="B1" s="644"/>
      <c r="C1" s="644"/>
      <c r="D1" s="644"/>
      <c r="E1" s="644"/>
      <c r="F1" s="645"/>
      <c r="G1" s="173" t="s">
        <v>158</v>
      </c>
      <c r="H1" s="175"/>
      <c r="I1" s="172" t="s">
        <v>579</v>
      </c>
      <c r="J1" s="227" t="s">
        <v>185</v>
      </c>
      <c r="L1" s="172" t="s">
        <v>571</v>
      </c>
    </row>
    <row r="2" spans="1:12">
      <c r="A2" s="174"/>
      <c r="B2" s="174"/>
      <c r="C2" s="174"/>
      <c r="D2" s="174"/>
      <c r="E2" s="204"/>
      <c r="F2" s="204"/>
      <c r="G2" s="221"/>
      <c r="H2" s="175"/>
      <c r="I2" s="223"/>
      <c r="J2" s="228"/>
      <c r="L2" s="225"/>
    </row>
    <row r="3" spans="1:12">
      <c r="A3" s="176" t="s">
        <v>4</v>
      </c>
      <c r="B3" s="177" t="s">
        <v>162</v>
      </c>
      <c r="C3" s="178"/>
      <c r="D3" s="178"/>
      <c r="E3" s="116"/>
      <c r="F3" s="116"/>
      <c r="G3" s="222">
        <f>SUM(G4,G41)</f>
        <v>36.299999999999997</v>
      </c>
      <c r="H3" s="214"/>
      <c r="I3" s="205" t="e">
        <f>'Rekap Unit'!I3</f>
        <v>#REF!</v>
      </c>
      <c r="J3" s="233" t="e">
        <f>I3/G3</f>
        <v>#REF!</v>
      </c>
      <c r="L3" s="131"/>
    </row>
    <row r="4" spans="1:12">
      <c r="A4" s="179"/>
      <c r="B4" s="180" t="s">
        <v>6</v>
      </c>
      <c r="C4" s="181" t="s">
        <v>161</v>
      </c>
      <c r="D4" s="182"/>
      <c r="E4" s="112"/>
      <c r="F4" s="112"/>
      <c r="G4" s="183">
        <f>SUM(G5,G10,G12,G15,G18,G25,G28,G35)</f>
        <v>14.600000000000001</v>
      </c>
      <c r="H4" s="214"/>
      <c r="I4" s="183" t="e">
        <f>'Rekap Unit'!I4</f>
        <v>#REF!</v>
      </c>
      <c r="J4" s="229" t="e">
        <f t="shared" ref="J4:J67" si="0">I4/G4</f>
        <v>#REF!</v>
      </c>
      <c r="L4" s="226"/>
    </row>
    <row r="5" spans="1:12">
      <c r="A5" s="184"/>
      <c r="B5" s="185"/>
      <c r="C5" s="186">
        <v>1</v>
      </c>
      <c r="D5" s="646" t="s">
        <v>8</v>
      </c>
      <c r="E5" s="647"/>
      <c r="F5" s="647"/>
      <c r="G5" s="187">
        <f>SUM(G6:G9)</f>
        <v>2</v>
      </c>
      <c r="H5" s="214"/>
      <c r="I5" s="187" t="e">
        <f>'Rekap Unit'!I5</f>
        <v>#REF!</v>
      </c>
      <c r="J5" s="230" t="e">
        <f t="shared" si="0"/>
        <v>#REF!</v>
      </c>
      <c r="L5" s="124"/>
    </row>
    <row r="6" spans="1:12" s="263" customFormat="1">
      <c r="A6" s="190"/>
      <c r="B6" s="188"/>
      <c r="C6" s="188"/>
      <c r="D6" s="188" t="s">
        <v>9</v>
      </c>
      <c r="E6" s="648" t="s">
        <v>88</v>
      </c>
      <c r="F6" s="649"/>
      <c r="G6" s="189">
        <v>0.4</v>
      </c>
      <c r="H6" s="216"/>
      <c r="I6" s="189" t="e">
        <f>'Rekap Unit'!I6</f>
        <v>#REF!</v>
      </c>
      <c r="J6" s="262" t="e">
        <f t="shared" si="0"/>
        <v>#REF!</v>
      </c>
      <c r="L6" s="303" t="s">
        <v>59</v>
      </c>
    </row>
    <row r="7" spans="1:12" s="263" customFormat="1">
      <c r="A7" s="188"/>
      <c r="B7" s="188"/>
      <c r="C7" s="188"/>
      <c r="D7" s="188" t="s">
        <v>11</v>
      </c>
      <c r="E7" s="648" t="s">
        <v>89</v>
      </c>
      <c r="F7" s="649"/>
      <c r="G7" s="189">
        <v>0.4</v>
      </c>
      <c r="H7" s="216"/>
      <c r="I7" s="189" t="e">
        <f>'Rekap Unit'!I10</f>
        <v>#REF!</v>
      </c>
      <c r="J7" s="262" t="e">
        <f t="shared" si="0"/>
        <v>#REF!</v>
      </c>
      <c r="L7" s="303" t="s">
        <v>59</v>
      </c>
    </row>
    <row r="8" spans="1:12" s="263" customFormat="1">
      <c r="A8" s="190"/>
      <c r="B8" s="188"/>
      <c r="C8" s="188"/>
      <c r="D8" s="188" t="s">
        <v>13</v>
      </c>
      <c r="E8" s="648" t="s">
        <v>90</v>
      </c>
      <c r="F8" s="649"/>
      <c r="G8" s="189">
        <v>0.8</v>
      </c>
      <c r="H8" s="216"/>
      <c r="I8" s="189" t="e">
        <f>'Rekap Unit'!I14</f>
        <v>#REF!</v>
      </c>
      <c r="J8" s="262" t="e">
        <f t="shared" si="0"/>
        <v>#REF!</v>
      </c>
      <c r="L8" s="303" t="s">
        <v>59</v>
      </c>
    </row>
    <row r="9" spans="1:12" s="263" customFormat="1">
      <c r="A9" s="190"/>
      <c r="B9" s="188"/>
      <c r="C9" s="188"/>
      <c r="D9" s="188" t="s">
        <v>15</v>
      </c>
      <c r="E9" s="648" t="s">
        <v>91</v>
      </c>
      <c r="F9" s="649"/>
      <c r="G9" s="189">
        <v>0.4</v>
      </c>
      <c r="H9" s="216"/>
      <c r="I9" s="189" t="e">
        <f>'Rekap Unit'!I19</f>
        <v>#REF!</v>
      </c>
      <c r="J9" s="262" t="e">
        <f t="shared" si="0"/>
        <v>#REF!</v>
      </c>
      <c r="L9" s="303" t="s">
        <v>59</v>
      </c>
    </row>
    <row r="10" spans="1:12">
      <c r="A10" s="191"/>
      <c r="B10" s="192"/>
      <c r="C10" s="192">
        <v>2</v>
      </c>
      <c r="D10" s="650" t="s">
        <v>17</v>
      </c>
      <c r="E10" s="651"/>
      <c r="F10" s="651"/>
      <c r="G10" s="193">
        <f>SUM(G11)</f>
        <v>1</v>
      </c>
      <c r="H10" s="214"/>
      <c r="I10" s="193" t="e">
        <f>'Rekap Unit'!I22</f>
        <v>#REF!</v>
      </c>
      <c r="J10" s="231" t="e">
        <f t="shared" si="0"/>
        <v>#REF!</v>
      </c>
      <c r="L10" s="124"/>
    </row>
    <row r="11" spans="1:12" s="263" customFormat="1">
      <c r="A11" s="190"/>
      <c r="B11" s="188"/>
      <c r="C11" s="188"/>
      <c r="D11" s="264" t="s">
        <v>59</v>
      </c>
      <c r="E11" s="648" t="s">
        <v>92</v>
      </c>
      <c r="F11" s="649"/>
      <c r="G11" s="189">
        <v>1</v>
      </c>
      <c r="H11" s="216"/>
      <c r="I11" s="189" t="e">
        <f>'Rekap Unit'!I23</f>
        <v>#REF!</v>
      </c>
      <c r="J11" s="262" t="e">
        <f t="shared" si="0"/>
        <v>#REF!</v>
      </c>
      <c r="L11" s="303" t="s">
        <v>59</v>
      </c>
    </row>
    <row r="12" spans="1:12">
      <c r="A12" s="191"/>
      <c r="B12" s="191"/>
      <c r="C12" s="192">
        <v>3</v>
      </c>
      <c r="D12" s="650" t="s">
        <v>20</v>
      </c>
      <c r="E12" s="651"/>
      <c r="F12" s="651"/>
      <c r="G12" s="193">
        <f>SUM(G13:G14)</f>
        <v>2</v>
      </c>
      <c r="H12" s="214"/>
      <c r="I12" s="193" t="e">
        <f>'Rekap Unit'!I26</f>
        <v>#REF!</v>
      </c>
      <c r="J12" s="231" t="e">
        <f t="shared" si="0"/>
        <v>#REF!</v>
      </c>
      <c r="L12" s="124"/>
    </row>
    <row r="13" spans="1:12" s="263" customFormat="1">
      <c r="A13" s="190"/>
      <c r="B13" s="188"/>
      <c r="C13" s="188"/>
      <c r="D13" s="265" t="s">
        <v>9</v>
      </c>
      <c r="E13" s="652" t="s">
        <v>122</v>
      </c>
      <c r="F13" s="653"/>
      <c r="G13" s="189">
        <v>1</v>
      </c>
      <c r="H13" s="216"/>
      <c r="I13" s="189" t="e">
        <f>'Rekap Unit'!I27</f>
        <v>#REF!</v>
      </c>
      <c r="J13" s="262" t="e">
        <f t="shared" si="0"/>
        <v>#REF!</v>
      </c>
      <c r="L13" s="303" t="s">
        <v>59</v>
      </c>
    </row>
    <row r="14" spans="1:12" s="268" customFormat="1">
      <c r="A14" s="194"/>
      <c r="B14" s="195"/>
      <c r="C14" s="195"/>
      <c r="D14" s="266" t="s">
        <v>11</v>
      </c>
      <c r="E14" s="267" t="s">
        <v>113</v>
      </c>
      <c r="F14" s="219"/>
      <c r="G14" s="196">
        <v>1</v>
      </c>
      <c r="H14" s="217"/>
      <c r="I14" s="189" t="e">
        <f>'Rekap Unit'!I38</f>
        <v>#REF!</v>
      </c>
      <c r="J14" s="262" t="e">
        <f t="shared" si="0"/>
        <v>#REF!</v>
      </c>
      <c r="L14" s="303" t="s">
        <v>59</v>
      </c>
    </row>
    <row r="15" spans="1:12">
      <c r="A15" s="191"/>
      <c r="B15" s="191"/>
      <c r="C15" s="192">
        <v>4</v>
      </c>
      <c r="D15" s="650" t="s">
        <v>23</v>
      </c>
      <c r="E15" s="651"/>
      <c r="F15" s="651"/>
      <c r="G15" s="193">
        <f>SUM(G16:G17)</f>
        <v>1</v>
      </c>
      <c r="H15" s="214"/>
      <c r="I15" s="193" t="e">
        <f>'Rekap Unit'!I41</f>
        <v>#REF!</v>
      </c>
      <c r="J15" s="231" t="e">
        <f t="shared" si="0"/>
        <v>#REF!</v>
      </c>
      <c r="L15" s="124"/>
    </row>
    <row r="16" spans="1:12" s="263" customFormat="1">
      <c r="A16" s="190"/>
      <c r="B16" s="188"/>
      <c r="C16" s="188"/>
      <c r="D16" s="188" t="s">
        <v>9</v>
      </c>
      <c r="E16" s="648" t="s">
        <v>125</v>
      </c>
      <c r="F16" s="649"/>
      <c r="G16" s="189">
        <v>0.5</v>
      </c>
      <c r="H16" s="216"/>
      <c r="I16" s="189" t="e">
        <f>'Rekap Unit'!I42</f>
        <v>#REF!</v>
      </c>
      <c r="J16" s="262" t="e">
        <f t="shared" si="0"/>
        <v>#REF!</v>
      </c>
      <c r="L16" s="303" t="s">
        <v>59</v>
      </c>
    </row>
    <row r="17" spans="1:12" s="263" customFormat="1">
      <c r="A17" s="190"/>
      <c r="B17" s="188"/>
      <c r="C17" s="188"/>
      <c r="D17" s="188" t="s">
        <v>11</v>
      </c>
      <c r="E17" s="648" t="s">
        <v>94</v>
      </c>
      <c r="F17" s="649"/>
      <c r="G17" s="189">
        <v>0.5</v>
      </c>
      <c r="H17" s="216"/>
      <c r="I17" s="189" t="e">
        <f>'Rekap Unit'!I52</f>
        <v>#REF!</v>
      </c>
      <c r="J17" s="262" t="e">
        <f t="shared" si="0"/>
        <v>#REF!</v>
      </c>
      <c r="L17" s="303" t="s">
        <v>59</v>
      </c>
    </row>
    <row r="18" spans="1:12">
      <c r="A18" s="191"/>
      <c r="B18" s="191"/>
      <c r="C18" s="192">
        <v>5</v>
      </c>
      <c r="D18" s="650" t="s">
        <v>27</v>
      </c>
      <c r="E18" s="651"/>
      <c r="F18" s="651"/>
      <c r="G18" s="193">
        <f>SUM(G19:G24)</f>
        <v>1.4</v>
      </c>
      <c r="H18" s="214"/>
      <c r="I18" s="193" t="e">
        <f>'Rekap Unit'!I55</f>
        <v>#REF!</v>
      </c>
      <c r="J18" s="231" t="e">
        <f t="shared" si="0"/>
        <v>#REF!</v>
      </c>
      <c r="L18" s="124"/>
    </row>
    <row r="19" spans="1:12" s="263" customFormat="1">
      <c r="A19" s="190"/>
      <c r="B19" s="188"/>
      <c r="C19" s="188"/>
      <c r="D19" s="188" t="s">
        <v>9</v>
      </c>
      <c r="E19" s="648" t="s">
        <v>132</v>
      </c>
      <c r="F19" s="649"/>
      <c r="G19" s="189">
        <v>0.2</v>
      </c>
      <c r="H19" s="216"/>
      <c r="I19" s="189" t="e">
        <f>'Rekap Unit'!I56</f>
        <v>#REF!</v>
      </c>
      <c r="J19" s="262" t="e">
        <f t="shared" si="0"/>
        <v>#REF!</v>
      </c>
      <c r="L19" s="303" t="s">
        <v>59</v>
      </c>
    </row>
    <row r="20" spans="1:12" s="263" customFormat="1">
      <c r="A20" s="190"/>
      <c r="B20" s="188"/>
      <c r="C20" s="188"/>
      <c r="D20" s="188" t="s">
        <v>11</v>
      </c>
      <c r="E20" s="648" t="s">
        <v>131</v>
      </c>
      <c r="F20" s="649"/>
      <c r="G20" s="189">
        <v>0.2</v>
      </c>
      <c r="H20" s="216"/>
      <c r="I20" s="189" t="e">
        <f>'Rekap Unit'!I60</f>
        <v>#REF!</v>
      </c>
      <c r="J20" s="262" t="e">
        <f t="shared" si="0"/>
        <v>#REF!</v>
      </c>
      <c r="L20" s="303" t="s">
        <v>59</v>
      </c>
    </row>
    <row r="21" spans="1:12" s="263" customFormat="1">
      <c r="A21" s="190"/>
      <c r="B21" s="188"/>
      <c r="C21" s="188"/>
      <c r="D21" s="188" t="s">
        <v>13</v>
      </c>
      <c r="E21" s="648" t="s">
        <v>134</v>
      </c>
      <c r="F21" s="649"/>
      <c r="G21" s="189">
        <v>0.4</v>
      </c>
      <c r="H21" s="216"/>
      <c r="I21" s="189" t="e">
        <f>'Rekap Unit'!I63</f>
        <v>#REF!</v>
      </c>
      <c r="J21" s="262" t="e">
        <f t="shared" si="0"/>
        <v>#REF!</v>
      </c>
      <c r="L21" s="303" t="s">
        <v>59</v>
      </c>
    </row>
    <row r="22" spans="1:12" s="263" customFormat="1">
      <c r="A22" s="190"/>
      <c r="B22" s="188"/>
      <c r="C22" s="188"/>
      <c r="D22" s="188" t="s">
        <v>15</v>
      </c>
      <c r="E22" s="648" t="s">
        <v>135</v>
      </c>
      <c r="F22" s="649"/>
      <c r="G22" s="189">
        <v>0.2</v>
      </c>
      <c r="H22" s="216"/>
      <c r="I22" s="189" t="e">
        <f>'Rekap Unit'!I70</f>
        <v>#REF!</v>
      </c>
      <c r="J22" s="262" t="e">
        <f t="shared" si="0"/>
        <v>#REF!</v>
      </c>
      <c r="L22" s="303" t="s">
        <v>59</v>
      </c>
    </row>
    <row r="23" spans="1:12" s="263" customFormat="1">
      <c r="A23" s="190"/>
      <c r="B23" s="188"/>
      <c r="C23" s="188"/>
      <c r="D23" s="188" t="s">
        <v>32</v>
      </c>
      <c r="E23" s="648" t="s">
        <v>136</v>
      </c>
      <c r="F23" s="649"/>
      <c r="G23" s="189">
        <v>0.2</v>
      </c>
      <c r="H23" s="216"/>
      <c r="I23" s="189" t="e">
        <f>'Rekap Unit'!I73</f>
        <v>#REF!</v>
      </c>
      <c r="J23" s="262" t="e">
        <f t="shared" si="0"/>
        <v>#REF!</v>
      </c>
      <c r="L23" s="303" t="s">
        <v>59</v>
      </c>
    </row>
    <row r="24" spans="1:12" s="263" customFormat="1">
      <c r="A24" s="190"/>
      <c r="B24" s="188"/>
      <c r="C24" s="188"/>
      <c r="D24" s="188" t="s">
        <v>34</v>
      </c>
      <c r="E24" s="648" t="s">
        <v>95</v>
      </c>
      <c r="F24" s="649"/>
      <c r="G24" s="189">
        <v>0.2</v>
      </c>
      <c r="H24" s="216"/>
      <c r="I24" s="189" t="e">
        <f>'Rekap Unit'!I76</f>
        <v>#REF!</v>
      </c>
      <c r="J24" s="262" t="e">
        <f t="shared" si="0"/>
        <v>#REF!</v>
      </c>
      <c r="L24" s="303" t="s">
        <v>59</v>
      </c>
    </row>
    <row r="25" spans="1:12">
      <c r="A25" s="191"/>
      <c r="B25" s="191"/>
      <c r="C25" s="192">
        <v>6</v>
      </c>
      <c r="D25" s="197" t="s">
        <v>40</v>
      </c>
      <c r="E25" s="36"/>
      <c r="F25" s="220"/>
      <c r="G25" s="193">
        <f>SUM(G26:G27)</f>
        <v>2.5</v>
      </c>
      <c r="H25" s="214"/>
      <c r="I25" s="193" t="e">
        <f>'Rekap Unit'!I78</f>
        <v>#REF!</v>
      </c>
      <c r="J25" s="231" t="e">
        <f t="shared" si="0"/>
        <v>#REF!</v>
      </c>
      <c r="L25" s="124"/>
    </row>
    <row r="26" spans="1:12" s="263" customFormat="1">
      <c r="A26" s="190"/>
      <c r="B26" s="188"/>
      <c r="C26" s="188"/>
      <c r="D26" s="188" t="s">
        <v>9</v>
      </c>
      <c r="E26" s="648" t="s">
        <v>96</v>
      </c>
      <c r="F26" s="649"/>
      <c r="G26" s="189">
        <v>1</v>
      </c>
      <c r="H26" s="216"/>
      <c r="I26" s="189" t="e">
        <f>'Rekap Unit'!I79</f>
        <v>#REF!</v>
      </c>
      <c r="J26" s="262" t="e">
        <f t="shared" si="0"/>
        <v>#REF!</v>
      </c>
      <c r="L26" s="303" t="s">
        <v>59</v>
      </c>
    </row>
    <row r="27" spans="1:12" s="263" customFormat="1">
      <c r="A27" s="190"/>
      <c r="B27" s="188"/>
      <c r="C27" s="188"/>
      <c r="D27" s="188" t="s">
        <v>11</v>
      </c>
      <c r="E27" s="648" t="s">
        <v>97</v>
      </c>
      <c r="F27" s="649"/>
      <c r="G27" s="189">
        <v>1.5</v>
      </c>
      <c r="H27" s="216"/>
      <c r="I27" s="189" t="e">
        <f>'Rekap Unit'!I86</f>
        <v>#REF!</v>
      </c>
      <c r="J27" s="262" t="e">
        <f t="shared" si="0"/>
        <v>#REF!</v>
      </c>
      <c r="L27" s="303" t="s">
        <v>59</v>
      </c>
    </row>
    <row r="28" spans="1:12">
      <c r="A28" s="191"/>
      <c r="B28" s="191"/>
      <c r="C28" s="192">
        <v>7</v>
      </c>
      <c r="D28" s="650" t="s">
        <v>43</v>
      </c>
      <c r="E28" s="651"/>
      <c r="F28" s="651"/>
      <c r="G28" s="193">
        <f>SUM(G29:G34)</f>
        <v>2.2000000000000002</v>
      </c>
      <c r="H28" s="214"/>
      <c r="I28" s="193" t="e">
        <f>'Rekap Unit'!I89</f>
        <v>#REF!</v>
      </c>
      <c r="J28" s="231" t="e">
        <f t="shared" si="0"/>
        <v>#REF!</v>
      </c>
      <c r="L28" s="124"/>
    </row>
    <row r="29" spans="1:12" s="263" customFormat="1">
      <c r="A29" s="190"/>
      <c r="B29" s="188"/>
      <c r="C29" s="188"/>
      <c r="D29" s="188" t="s">
        <v>9</v>
      </c>
      <c r="E29" s="648" t="s">
        <v>103</v>
      </c>
      <c r="F29" s="649"/>
      <c r="G29" s="189">
        <v>0.3</v>
      </c>
      <c r="H29" s="216"/>
      <c r="I29" s="189" t="e">
        <f>'Rekap Unit'!I90</f>
        <v>#REF!</v>
      </c>
      <c r="J29" s="262" t="e">
        <f t="shared" si="0"/>
        <v>#REF!</v>
      </c>
      <c r="L29" s="303" t="s">
        <v>59</v>
      </c>
    </row>
    <row r="30" spans="1:12" s="263" customFormat="1">
      <c r="A30" s="190"/>
      <c r="B30" s="188"/>
      <c r="C30" s="188"/>
      <c r="D30" s="188" t="s">
        <v>11</v>
      </c>
      <c r="E30" s="648" t="s">
        <v>71</v>
      </c>
      <c r="F30" s="649"/>
      <c r="G30" s="189">
        <v>0.3</v>
      </c>
      <c r="H30" s="216"/>
      <c r="I30" s="189" t="e">
        <f>'Rekap Unit'!I95</f>
        <v>#REF!</v>
      </c>
      <c r="J30" s="262" t="e">
        <f t="shared" si="0"/>
        <v>#REF!</v>
      </c>
      <c r="L30" s="303" t="s">
        <v>59</v>
      </c>
    </row>
    <row r="31" spans="1:12" s="263" customFormat="1">
      <c r="A31" s="190"/>
      <c r="B31" s="188"/>
      <c r="C31" s="188"/>
      <c r="D31" s="188" t="s">
        <v>13</v>
      </c>
      <c r="E31" s="648" t="s">
        <v>104</v>
      </c>
      <c r="F31" s="649"/>
      <c r="G31" s="189">
        <v>0.5</v>
      </c>
      <c r="H31" s="216"/>
      <c r="I31" s="189" t="e">
        <f>'Rekap Unit'!I102</f>
        <v>#REF!</v>
      </c>
      <c r="J31" s="262" t="e">
        <f t="shared" si="0"/>
        <v>#REF!</v>
      </c>
      <c r="L31" s="303" t="s">
        <v>59</v>
      </c>
    </row>
    <row r="32" spans="1:12" s="263" customFormat="1">
      <c r="A32" s="190"/>
      <c r="B32" s="188"/>
      <c r="C32" s="188"/>
      <c r="D32" s="188" t="s">
        <v>15</v>
      </c>
      <c r="E32" s="648" t="s">
        <v>105</v>
      </c>
      <c r="F32" s="649"/>
      <c r="G32" s="189">
        <v>0.3</v>
      </c>
      <c r="H32" s="216"/>
      <c r="I32" s="189" t="e">
        <f>'Rekap Unit'!I106</f>
        <v>#REF!</v>
      </c>
      <c r="J32" s="262" t="e">
        <f t="shared" si="0"/>
        <v>#REF!</v>
      </c>
      <c r="L32" s="303" t="s">
        <v>59</v>
      </c>
    </row>
    <row r="33" spans="1:12" s="263" customFormat="1">
      <c r="A33" s="190"/>
      <c r="B33" s="188"/>
      <c r="C33" s="188"/>
      <c r="D33" s="188" t="s">
        <v>32</v>
      </c>
      <c r="E33" s="648" t="s">
        <v>106</v>
      </c>
      <c r="F33" s="649"/>
      <c r="G33" s="189">
        <v>0.3</v>
      </c>
      <c r="H33" s="216"/>
      <c r="I33" s="189" t="e">
        <f>'Rekap Unit'!I108</f>
        <v>#REF!</v>
      </c>
      <c r="J33" s="262" t="e">
        <f t="shared" si="0"/>
        <v>#REF!</v>
      </c>
      <c r="L33" s="303" t="s">
        <v>59</v>
      </c>
    </row>
    <row r="34" spans="1:12" s="263" customFormat="1">
      <c r="A34" s="190"/>
      <c r="B34" s="188"/>
      <c r="C34" s="188"/>
      <c r="D34" s="188" t="s">
        <v>34</v>
      </c>
      <c r="E34" s="648" t="s">
        <v>107</v>
      </c>
      <c r="F34" s="649"/>
      <c r="G34" s="189">
        <v>0.5</v>
      </c>
      <c r="H34" s="216"/>
      <c r="I34" s="189" t="e">
        <f>'Rekap Unit'!I113</f>
        <v>#REF!</v>
      </c>
      <c r="J34" s="262" t="e">
        <f t="shared" si="0"/>
        <v>#REF!</v>
      </c>
      <c r="L34" s="303" t="s">
        <v>59</v>
      </c>
    </row>
    <row r="35" spans="1:12" ht="15.6" customHeight="1">
      <c r="A35" s="198"/>
      <c r="B35" s="198"/>
      <c r="C35" s="192">
        <v>8</v>
      </c>
      <c r="D35" s="650" t="s">
        <v>51</v>
      </c>
      <c r="E35" s="651"/>
      <c r="F35" s="651"/>
      <c r="G35" s="193">
        <f>SUM(G36:G40)</f>
        <v>2.4999999999999996</v>
      </c>
      <c r="H35" s="214"/>
      <c r="I35" s="193" t="e">
        <f>'Rekap Unit'!I117</f>
        <v>#REF!</v>
      </c>
      <c r="J35" s="231" t="e">
        <f t="shared" si="0"/>
        <v>#REF!</v>
      </c>
      <c r="L35" s="125"/>
    </row>
    <row r="36" spans="1:12" s="263" customFormat="1">
      <c r="A36" s="190"/>
      <c r="B36" s="188"/>
      <c r="C36" s="188"/>
      <c r="D36" s="188" t="s">
        <v>9</v>
      </c>
      <c r="E36" s="648" t="s">
        <v>98</v>
      </c>
      <c r="F36" s="649"/>
      <c r="G36" s="189">
        <v>0.4</v>
      </c>
      <c r="H36" s="216"/>
      <c r="I36" s="189" t="e">
        <f>'Rekap Unit'!I118</f>
        <v>#REF!</v>
      </c>
      <c r="J36" s="262" t="e">
        <f t="shared" si="0"/>
        <v>#REF!</v>
      </c>
      <c r="L36" s="303" t="s">
        <v>59</v>
      </c>
    </row>
    <row r="37" spans="1:12" s="263" customFormat="1">
      <c r="A37" s="190"/>
      <c r="B37" s="188"/>
      <c r="C37" s="188"/>
      <c r="D37" s="188" t="s">
        <v>11</v>
      </c>
      <c r="E37" s="648" t="s">
        <v>99</v>
      </c>
      <c r="F37" s="649"/>
      <c r="G37" s="189">
        <v>0.4</v>
      </c>
      <c r="H37" s="216"/>
      <c r="I37" s="189" t="e">
        <f>'Rekap Unit'!I122</f>
        <v>#REF!</v>
      </c>
      <c r="J37" s="262" t="e">
        <f t="shared" si="0"/>
        <v>#REF!</v>
      </c>
      <c r="L37" s="303" t="s">
        <v>59</v>
      </c>
    </row>
    <row r="38" spans="1:12" s="263" customFormat="1">
      <c r="A38" s="190"/>
      <c r="B38" s="188"/>
      <c r="C38" s="188"/>
      <c r="D38" s="188" t="s">
        <v>13</v>
      </c>
      <c r="E38" s="648" t="s">
        <v>100</v>
      </c>
      <c r="F38" s="649"/>
      <c r="G38" s="189">
        <v>0.6</v>
      </c>
      <c r="H38" s="216"/>
      <c r="I38" s="189" t="e">
        <f>'Rekap Unit'!I129</f>
        <v>#REF!</v>
      </c>
      <c r="J38" s="262" t="e">
        <f t="shared" si="0"/>
        <v>#REF!</v>
      </c>
      <c r="L38" s="303" t="s">
        <v>59</v>
      </c>
    </row>
    <row r="39" spans="1:12" s="263" customFormat="1">
      <c r="A39" s="190"/>
      <c r="B39" s="188"/>
      <c r="C39" s="188"/>
      <c r="D39" s="188" t="s">
        <v>15</v>
      </c>
      <c r="E39" s="648" t="s">
        <v>102</v>
      </c>
      <c r="F39" s="649"/>
      <c r="G39" s="189">
        <v>0.7</v>
      </c>
      <c r="H39" s="216"/>
      <c r="I39" s="189" t="e">
        <f>'Rekap Unit'!I134</f>
        <v>#REF!</v>
      </c>
      <c r="J39" s="262" t="e">
        <f t="shared" si="0"/>
        <v>#REF!</v>
      </c>
      <c r="L39" s="303" t="s">
        <v>59</v>
      </c>
    </row>
    <row r="40" spans="1:12" s="263" customFormat="1">
      <c r="A40" s="190"/>
      <c r="B40" s="188"/>
      <c r="C40" s="188"/>
      <c r="D40" s="188" t="s">
        <v>32</v>
      </c>
      <c r="E40" s="648" t="s">
        <v>101</v>
      </c>
      <c r="F40" s="649"/>
      <c r="G40" s="189">
        <v>0.4</v>
      </c>
      <c r="H40" s="216"/>
      <c r="I40" s="189" t="e">
        <f>'Rekap Unit'!I138</f>
        <v>#REF!</v>
      </c>
      <c r="J40" s="262" t="e">
        <f t="shared" si="0"/>
        <v>#REF!</v>
      </c>
      <c r="L40" s="303" t="s">
        <v>59</v>
      </c>
    </row>
    <row r="41" spans="1:12">
      <c r="A41" s="179"/>
      <c r="B41" s="179" t="s">
        <v>534</v>
      </c>
      <c r="C41" s="654" t="s">
        <v>75</v>
      </c>
      <c r="D41" s="655"/>
      <c r="E41" s="655"/>
      <c r="F41" s="655"/>
      <c r="G41" s="183">
        <f>SUM(G42,G46,G48,G50,G54,G58,G63,G67)</f>
        <v>21.7</v>
      </c>
      <c r="H41" s="214"/>
      <c r="I41" s="183" t="e">
        <f>'Rekap Unit'!I141</f>
        <v>#REF!</v>
      </c>
      <c r="J41" s="229" t="e">
        <f t="shared" si="0"/>
        <v>#REF!</v>
      </c>
      <c r="L41" s="226"/>
    </row>
    <row r="42" spans="1:12">
      <c r="A42" s="191"/>
      <c r="B42" s="192"/>
      <c r="C42" s="199">
        <v>1</v>
      </c>
      <c r="D42" s="650" t="s">
        <v>8</v>
      </c>
      <c r="E42" s="651"/>
      <c r="F42" s="651"/>
      <c r="G42" s="193">
        <f>SUM(G43:G45)</f>
        <v>3</v>
      </c>
      <c r="H42" s="214"/>
      <c r="I42" s="193" t="e">
        <f>'Rekap Unit'!I142</f>
        <v>#REF!</v>
      </c>
      <c r="J42" s="231" t="e">
        <f t="shared" si="0"/>
        <v>#REF!</v>
      </c>
      <c r="L42" s="124"/>
    </row>
    <row r="43" spans="1:12" s="263" customFormat="1">
      <c r="A43" s="190"/>
      <c r="B43" s="188"/>
      <c r="C43" s="188"/>
      <c r="D43" s="188" t="s">
        <v>9</v>
      </c>
      <c r="E43" s="648" t="s">
        <v>114</v>
      </c>
      <c r="F43" s="649"/>
      <c r="G43" s="189">
        <v>1.5</v>
      </c>
      <c r="H43" s="216"/>
      <c r="I43" s="189" t="e">
        <f>'Rekap Unit'!I143</f>
        <v>#REF!</v>
      </c>
      <c r="J43" s="262" t="e">
        <f t="shared" si="0"/>
        <v>#REF!</v>
      </c>
      <c r="L43" s="303" t="s">
        <v>59</v>
      </c>
    </row>
    <row r="44" spans="1:12" s="263" customFormat="1">
      <c r="A44" s="190"/>
      <c r="B44" s="188"/>
      <c r="C44" s="188"/>
      <c r="D44" s="188" t="s">
        <v>11</v>
      </c>
      <c r="E44" s="648" t="s">
        <v>115</v>
      </c>
      <c r="F44" s="649"/>
      <c r="G44" s="189">
        <v>1</v>
      </c>
      <c r="H44" s="216"/>
      <c r="I44" s="189" t="e">
        <f>'Rekap Unit'!I150</f>
        <v>#REF!</v>
      </c>
      <c r="J44" s="262" t="e">
        <f t="shared" si="0"/>
        <v>#REF!</v>
      </c>
      <c r="L44" s="303" t="s">
        <v>59</v>
      </c>
    </row>
    <row r="45" spans="1:12" s="263" customFormat="1">
      <c r="A45" s="190"/>
      <c r="B45" s="188"/>
      <c r="C45" s="188"/>
      <c r="D45" s="188" t="s">
        <v>13</v>
      </c>
      <c r="E45" s="648" t="s">
        <v>116</v>
      </c>
      <c r="F45" s="649"/>
      <c r="G45" s="189">
        <v>0.5</v>
      </c>
      <c r="H45" s="216"/>
      <c r="I45" s="189" t="e">
        <f>'Rekap Unit'!I152</f>
        <v>#REF!</v>
      </c>
      <c r="J45" s="262" t="e">
        <f t="shared" si="0"/>
        <v>#REF!</v>
      </c>
      <c r="L45" s="303" t="s">
        <v>59</v>
      </c>
    </row>
    <row r="46" spans="1:12">
      <c r="A46" s="191"/>
      <c r="B46" s="192"/>
      <c r="C46" s="192">
        <v>2</v>
      </c>
      <c r="D46" s="650" t="s">
        <v>17</v>
      </c>
      <c r="E46" s="651"/>
      <c r="F46" s="651"/>
      <c r="G46" s="193">
        <f>SUM(G47)</f>
        <v>2</v>
      </c>
      <c r="H46" s="214"/>
      <c r="I46" s="193" t="e">
        <f>'Rekap Unit'!I154</f>
        <v>#REF!</v>
      </c>
      <c r="J46" s="231" t="e">
        <f t="shared" si="0"/>
        <v>#REF!</v>
      </c>
      <c r="L46" s="124"/>
    </row>
    <row r="47" spans="1:12" s="263" customFormat="1">
      <c r="A47" s="190"/>
      <c r="B47" s="188"/>
      <c r="C47" s="188"/>
      <c r="D47" s="264" t="s">
        <v>59</v>
      </c>
      <c r="E47" s="648" t="s">
        <v>119</v>
      </c>
      <c r="F47" s="649"/>
      <c r="G47" s="189">
        <v>2</v>
      </c>
      <c r="H47" s="216"/>
      <c r="I47" s="189" t="e">
        <f>'Rekap Unit'!I155</f>
        <v>#REF!</v>
      </c>
      <c r="J47" s="262" t="e">
        <f t="shared" si="0"/>
        <v>#REF!</v>
      </c>
      <c r="L47" s="303" t="s">
        <v>59</v>
      </c>
    </row>
    <row r="48" spans="1:12">
      <c r="A48" s="191"/>
      <c r="B48" s="191"/>
      <c r="C48" s="199">
        <v>3</v>
      </c>
      <c r="D48" s="650" t="s">
        <v>20</v>
      </c>
      <c r="E48" s="651"/>
      <c r="F48" s="651"/>
      <c r="G48" s="193">
        <f>SUM(G49)</f>
        <v>1.5</v>
      </c>
      <c r="H48" s="214"/>
      <c r="I48" s="193" t="e">
        <f>'Rekap Unit'!I160</f>
        <v>#REF!</v>
      </c>
      <c r="J48" s="231" t="e">
        <f t="shared" si="0"/>
        <v>#REF!</v>
      </c>
      <c r="L48" s="124"/>
    </row>
    <row r="49" spans="1:12" s="263" customFormat="1">
      <c r="A49" s="190"/>
      <c r="B49" s="188"/>
      <c r="C49" s="188"/>
      <c r="D49" s="264" t="s">
        <v>59</v>
      </c>
      <c r="E49" s="648" t="s">
        <v>61</v>
      </c>
      <c r="F49" s="649"/>
      <c r="G49" s="189">
        <v>1.5</v>
      </c>
      <c r="H49" s="216"/>
      <c r="I49" s="189" t="e">
        <f>'Rekap Unit'!I161</f>
        <v>#REF!</v>
      </c>
      <c r="J49" s="262" t="e">
        <f t="shared" si="0"/>
        <v>#REF!</v>
      </c>
      <c r="L49" s="303" t="s">
        <v>59</v>
      </c>
    </row>
    <row r="50" spans="1:12">
      <c r="A50" s="191"/>
      <c r="B50" s="191"/>
      <c r="C50" s="192">
        <v>4</v>
      </c>
      <c r="D50" s="650" t="s">
        <v>23</v>
      </c>
      <c r="E50" s="651"/>
      <c r="F50" s="651"/>
      <c r="G50" s="193">
        <f>SUM(G51:G53)</f>
        <v>3.75</v>
      </c>
      <c r="H50" s="214"/>
      <c r="I50" s="193" t="e">
        <f>'Rekap Unit'!I163</f>
        <v>#REF!</v>
      </c>
      <c r="J50" s="231" t="e">
        <f t="shared" si="0"/>
        <v>#REF!</v>
      </c>
      <c r="L50" s="124"/>
    </row>
    <row r="51" spans="1:12" s="263" customFormat="1">
      <c r="A51" s="190"/>
      <c r="B51" s="188"/>
      <c r="C51" s="188"/>
      <c r="D51" s="188" t="s">
        <v>9</v>
      </c>
      <c r="E51" s="648" t="s">
        <v>127</v>
      </c>
      <c r="F51" s="649"/>
      <c r="G51" s="189">
        <v>0.5</v>
      </c>
      <c r="H51" s="216"/>
      <c r="I51" s="189" t="e">
        <f>'Rekap Unit'!I164</f>
        <v>#REF!</v>
      </c>
      <c r="J51" s="262" t="e">
        <f t="shared" si="0"/>
        <v>#REF!</v>
      </c>
      <c r="L51" s="303" t="s">
        <v>59</v>
      </c>
    </row>
    <row r="52" spans="1:12" s="263" customFormat="1">
      <c r="A52" s="190"/>
      <c r="B52" s="188"/>
      <c r="C52" s="188"/>
      <c r="D52" s="188" t="s">
        <v>11</v>
      </c>
      <c r="E52" s="648" t="s">
        <v>128</v>
      </c>
      <c r="F52" s="649"/>
      <c r="G52" s="189">
        <v>1</v>
      </c>
      <c r="H52" s="216"/>
      <c r="I52" s="189" t="e">
        <f>'Rekap Unit'!I166</f>
        <v>#REF!</v>
      </c>
      <c r="J52" s="262" t="e">
        <f t="shared" si="0"/>
        <v>#REF!</v>
      </c>
      <c r="L52" s="303" t="s">
        <v>59</v>
      </c>
    </row>
    <row r="53" spans="1:12" s="263" customFormat="1">
      <c r="A53" s="190"/>
      <c r="B53" s="188"/>
      <c r="C53" s="188"/>
      <c r="D53" s="188" t="s">
        <v>13</v>
      </c>
      <c r="E53" s="648" t="s">
        <v>129</v>
      </c>
      <c r="F53" s="649"/>
      <c r="G53" s="189">
        <v>2.25</v>
      </c>
      <c r="H53" s="216"/>
      <c r="I53" s="189" t="e">
        <f>'Rekap Unit'!I169</f>
        <v>#REF!</v>
      </c>
      <c r="J53" s="262" t="e">
        <f t="shared" si="0"/>
        <v>#REF!</v>
      </c>
      <c r="L53" s="303" t="s">
        <v>59</v>
      </c>
    </row>
    <row r="54" spans="1:12">
      <c r="A54" s="191"/>
      <c r="B54" s="191"/>
      <c r="C54" s="199">
        <v>5</v>
      </c>
      <c r="D54" s="650" t="s">
        <v>27</v>
      </c>
      <c r="E54" s="651"/>
      <c r="F54" s="651"/>
      <c r="G54" s="193">
        <f>SUM(G55:G57)</f>
        <v>2</v>
      </c>
      <c r="H54" s="214"/>
      <c r="I54" s="193" t="e">
        <f>'Rekap Unit'!I173</f>
        <v>#REF!</v>
      </c>
      <c r="J54" s="231" t="e">
        <f t="shared" si="0"/>
        <v>#REF!</v>
      </c>
      <c r="L54" s="124"/>
    </row>
    <row r="55" spans="1:12" s="263" customFormat="1">
      <c r="A55" s="190"/>
      <c r="B55" s="188"/>
      <c r="C55" s="188"/>
      <c r="D55" s="188" t="s">
        <v>9</v>
      </c>
      <c r="E55" s="648" t="s">
        <v>137</v>
      </c>
      <c r="F55" s="649"/>
      <c r="G55" s="189">
        <v>1</v>
      </c>
      <c r="H55" s="216"/>
      <c r="I55" s="189" t="e">
        <f>'Rekap Unit'!I174</f>
        <v>#REF!</v>
      </c>
      <c r="J55" s="262" t="e">
        <f t="shared" si="0"/>
        <v>#REF!</v>
      </c>
      <c r="L55" s="303" t="s">
        <v>59</v>
      </c>
    </row>
    <row r="56" spans="1:12" s="263" customFormat="1">
      <c r="A56" s="190"/>
      <c r="B56" s="188"/>
      <c r="C56" s="188"/>
      <c r="D56" s="188" t="s">
        <v>11</v>
      </c>
      <c r="E56" s="648" t="s">
        <v>139</v>
      </c>
      <c r="F56" s="649"/>
      <c r="G56" s="189">
        <v>0.5</v>
      </c>
      <c r="H56" s="216"/>
      <c r="I56" s="189" t="e">
        <f>'Rekap Unit'!I176</f>
        <v>#REF!</v>
      </c>
      <c r="J56" s="262" t="e">
        <f t="shared" si="0"/>
        <v>#REF!</v>
      </c>
      <c r="L56" s="303" t="s">
        <v>59</v>
      </c>
    </row>
    <row r="57" spans="1:12" s="263" customFormat="1">
      <c r="A57" s="190"/>
      <c r="B57" s="188"/>
      <c r="C57" s="188"/>
      <c r="D57" s="188" t="s">
        <v>13</v>
      </c>
      <c r="E57" s="648" t="s">
        <v>140</v>
      </c>
      <c r="F57" s="649"/>
      <c r="G57" s="189">
        <v>0.5</v>
      </c>
      <c r="H57" s="216"/>
      <c r="I57" s="189" t="e">
        <f>'Rekap Unit'!I178</f>
        <v>#REF!</v>
      </c>
      <c r="J57" s="262" t="e">
        <f t="shared" si="0"/>
        <v>#REF!</v>
      </c>
      <c r="L57" s="303" t="s">
        <v>59</v>
      </c>
    </row>
    <row r="58" spans="1:12">
      <c r="A58" s="191"/>
      <c r="B58" s="191"/>
      <c r="C58" s="192">
        <v>6</v>
      </c>
      <c r="D58" s="650" t="s">
        <v>40</v>
      </c>
      <c r="E58" s="651"/>
      <c r="F58" s="651"/>
      <c r="G58" s="193">
        <f>SUM(G59:G62)</f>
        <v>3.75</v>
      </c>
      <c r="H58" s="214"/>
      <c r="I58" s="193" t="e">
        <f>'Rekap Unit'!I183</f>
        <v>#REF!</v>
      </c>
      <c r="J58" s="231" t="e">
        <f t="shared" si="0"/>
        <v>#REF!</v>
      </c>
      <c r="L58" s="124"/>
    </row>
    <row r="59" spans="1:12" s="263" customFormat="1">
      <c r="A59" s="190"/>
      <c r="B59" s="188"/>
      <c r="C59" s="188"/>
      <c r="D59" s="188" t="s">
        <v>9</v>
      </c>
      <c r="E59" s="648" t="s">
        <v>144</v>
      </c>
      <c r="F59" s="649"/>
      <c r="G59" s="189">
        <v>1</v>
      </c>
      <c r="H59" s="216"/>
      <c r="I59" s="189" t="e">
        <f>'Rekap Unit'!I184</f>
        <v>#REF!</v>
      </c>
      <c r="J59" s="262" t="e">
        <f t="shared" si="0"/>
        <v>#REF!</v>
      </c>
      <c r="L59" s="303" t="s">
        <v>59</v>
      </c>
    </row>
    <row r="60" spans="1:12" s="263" customFormat="1">
      <c r="A60" s="190"/>
      <c r="B60" s="188"/>
      <c r="C60" s="188"/>
      <c r="D60" s="188" t="s">
        <v>11</v>
      </c>
      <c r="E60" s="648" t="s">
        <v>145</v>
      </c>
      <c r="F60" s="649"/>
      <c r="G60" s="189">
        <v>1</v>
      </c>
      <c r="H60" s="216"/>
      <c r="I60" s="189" t="e">
        <f>'Rekap Unit'!I198</f>
        <v>#REF!</v>
      </c>
      <c r="J60" s="262" t="e">
        <f t="shared" si="0"/>
        <v>#REF!</v>
      </c>
      <c r="L60" s="303" t="s">
        <v>59</v>
      </c>
    </row>
    <row r="61" spans="1:12" s="263" customFormat="1">
      <c r="A61" s="190"/>
      <c r="B61" s="188"/>
      <c r="C61" s="188"/>
      <c r="D61" s="188" t="s">
        <v>13</v>
      </c>
      <c r="E61" s="648" t="s">
        <v>581</v>
      </c>
      <c r="F61" s="649"/>
      <c r="G61" s="189">
        <v>1</v>
      </c>
      <c r="H61" s="216"/>
      <c r="I61" s="189" t="e">
        <f>'Rekap Unit'!I200</f>
        <v>#REF!</v>
      </c>
      <c r="J61" s="262" t="e">
        <f t="shared" si="0"/>
        <v>#REF!</v>
      </c>
      <c r="L61" s="303" t="s">
        <v>59</v>
      </c>
    </row>
    <row r="62" spans="1:12" s="263" customFormat="1">
      <c r="A62" s="190"/>
      <c r="B62" s="188"/>
      <c r="C62" s="188"/>
      <c r="D62" s="188" t="s">
        <v>15</v>
      </c>
      <c r="E62" s="648" t="s">
        <v>147</v>
      </c>
      <c r="F62" s="649"/>
      <c r="G62" s="189">
        <v>0.75</v>
      </c>
      <c r="H62" s="216"/>
      <c r="I62" s="189" t="e">
        <f>'Rekap Unit'!I202</f>
        <v>#REF!</v>
      </c>
      <c r="J62" s="262" t="e">
        <f t="shared" si="0"/>
        <v>#REF!</v>
      </c>
      <c r="L62" s="303" t="s">
        <v>59</v>
      </c>
    </row>
    <row r="63" spans="1:12" ht="15.75">
      <c r="A63" s="198"/>
      <c r="B63" s="198"/>
      <c r="C63" s="199">
        <v>7</v>
      </c>
      <c r="D63" s="650" t="s">
        <v>43</v>
      </c>
      <c r="E63" s="651"/>
      <c r="F63" s="651"/>
      <c r="G63" s="193">
        <f>SUM(G64:G66)</f>
        <v>1.9500000000000002</v>
      </c>
      <c r="H63" s="214"/>
      <c r="I63" s="193" t="e">
        <f>'Rekap Unit'!I204</f>
        <v>#REF!</v>
      </c>
      <c r="J63" s="231" t="e">
        <f t="shared" si="0"/>
        <v>#REF!</v>
      </c>
      <c r="L63" s="124"/>
    </row>
    <row r="64" spans="1:12" s="263" customFormat="1">
      <c r="A64" s="190"/>
      <c r="B64" s="188"/>
      <c r="C64" s="188"/>
      <c r="D64" s="188" t="s">
        <v>9</v>
      </c>
      <c r="E64" s="648" t="s">
        <v>148</v>
      </c>
      <c r="F64" s="649"/>
      <c r="G64" s="189">
        <v>0.75</v>
      </c>
      <c r="H64" s="216"/>
      <c r="I64" s="189" t="e">
        <f>'Rekap Unit'!I205</f>
        <v>#REF!</v>
      </c>
      <c r="J64" s="262" t="e">
        <f t="shared" si="0"/>
        <v>#REF!</v>
      </c>
      <c r="L64" s="303" t="s">
        <v>59</v>
      </c>
    </row>
    <row r="65" spans="1:12" s="263" customFormat="1">
      <c r="A65" s="190"/>
      <c r="B65" s="188"/>
      <c r="C65" s="188"/>
      <c r="D65" s="188" t="s">
        <v>11</v>
      </c>
      <c r="E65" s="648" t="s">
        <v>149</v>
      </c>
      <c r="F65" s="649"/>
      <c r="G65" s="189">
        <v>0.6</v>
      </c>
      <c r="H65" s="216"/>
      <c r="I65" s="189" t="e">
        <f>'Rekap Unit'!I211</f>
        <v>#REF!</v>
      </c>
      <c r="J65" s="262" t="e">
        <f t="shared" si="0"/>
        <v>#REF!</v>
      </c>
      <c r="L65" s="303" t="s">
        <v>59</v>
      </c>
    </row>
    <row r="66" spans="1:12" s="263" customFormat="1">
      <c r="A66" s="190"/>
      <c r="B66" s="188"/>
      <c r="C66" s="188"/>
      <c r="D66" s="188" t="s">
        <v>13</v>
      </c>
      <c r="E66" s="648" t="s">
        <v>150</v>
      </c>
      <c r="F66" s="649"/>
      <c r="G66" s="189">
        <v>0.6</v>
      </c>
      <c r="H66" s="216"/>
      <c r="I66" s="189" t="e">
        <f>'Rekap Unit'!I218</f>
        <v>#REF!</v>
      </c>
      <c r="J66" s="262" t="e">
        <f t="shared" si="0"/>
        <v>#REF!</v>
      </c>
      <c r="L66" s="303" t="s">
        <v>59</v>
      </c>
    </row>
    <row r="67" spans="1:12" ht="15.75">
      <c r="A67" s="198"/>
      <c r="B67" s="198"/>
      <c r="C67" s="199">
        <v>8</v>
      </c>
      <c r="D67" s="650" t="s">
        <v>51</v>
      </c>
      <c r="E67" s="651"/>
      <c r="F67" s="651"/>
      <c r="G67" s="193">
        <f>SUM(G68:G69)</f>
        <v>3.75</v>
      </c>
      <c r="H67" s="214"/>
      <c r="I67" s="193" t="e">
        <f>'Rekap Unit'!I223</f>
        <v>#REF!</v>
      </c>
      <c r="J67" s="231" t="e">
        <f t="shared" si="0"/>
        <v>#REF!</v>
      </c>
      <c r="L67" s="124"/>
    </row>
    <row r="68" spans="1:12" s="263" customFormat="1">
      <c r="A68" s="190"/>
      <c r="B68" s="188"/>
      <c r="C68" s="188"/>
      <c r="D68" s="188" t="s">
        <v>9</v>
      </c>
      <c r="E68" s="648" t="s">
        <v>74</v>
      </c>
      <c r="F68" s="649"/>
      <c r="G68" s="189">
        <v>2.5</v>
      </c>
      <c r="H68" s="216"/>
      <c r="I68" s="189" t="e">
        <f>'Rekap Unit'!I224</f>
        <v>#REF!</v>
      </c>
      <c r="J68" s="262" t="e">
        <f>I68/G68</f>
        <v>#REF!</v>
      </c>
      <c r="L68" s="303" t="s">
        <v>59</v>
      </c>
    </row>
    <row r="69" spans="1:12" s="263" customFormat="1">
      <c r="A69" s="190"/>
      <c r="B69" s="188"/>
      <c r="C69" s="188"/>
      <c r="D69" s="188" t="s">
        <v>11</v>
      </c>
      <c r="E69" s="648" t="s">
        <v>151</v>
      </c>
      <c r="F69" s="649"/>
      <c r="G69" s="189">
        <v>1.25</v>
      </c>
      <c r="H69" s="216"/>
      <c r="I69" s="189" t="e">
        <f>'Rekap Unit'!I229</f>
        <v>#REF!</v>
      </c>
      <c r="J69" s="262" t="e">
        <f>I69/G69</f>
        <v>#REF!</v>
      </c>
      <c r="L69" s="303" t="s">
        <v>59</v>
      </c>
    </row>
  </sheetData>
  <sheetProtection sheet="1" objects="1" scenarios="1"/>
  <autoFilter ref="A2:L69"/>
  <customSheetViews>
    <customSheetView guid="{E05F132A-412E-4237-9871-419D88A58643}" showAutoFilter="1">
      <pane ySplit="2" topLeftCell="A3" activePane="bottomLeft" state="frozen"/>
      <selection pane="bottomLeft" activeCell="I1" sqref="I1:I1048576"/>
      <pageMargins left="0.7" right="0.7" top="0.75" bottom="0.75" header="0.3" footer="0.3"/>
      <autoFilter ref="A2:L69"/>
    </customSheetView>
  </customSheetViews>
  <mergeCells count="64">
    <mergeCell ref="E65:F65"/>
    <mergeCell ref="E66:F66"/>
    <mergeCell ref="D67:F67"/>
    <mergeCell ref="E68:F68"/>
    <mergeCell ref="E69:F69"/>
    <mergeCell ref="E64:F64"/>
    <mergeCell ref="E53:F53"/>
    <mergeCell ref="D54:F54"/>
    <mergeCell ref="E55:F55"/>
    <mergeCell ref="E56:F56"/>
    <mergeCell ref="E57:F57"/>
    <mergeCell ref="D58:F58"/>
    <mergeCell ref="E59:F59"/>
    <mergeCell ref="E60:F60"/>
    <mergeCell ref="E61:F61"/>
    <mergeCell ref="E62:F62"/>
    <mergeCell ref="D63:F63"/>
    <mergeCell ref="E52:F52"/>
    <mergeCell ref="C41:F41"/>
    <mergeCell ref="D42:F42"/>
    <mergeCell ref="E43:F43"/>
    <mergeCell ref="E44:F44"/>
    <mergeCell ref="E45:F45"/>
    <mergeCell ref="D46:F46"/>
    <mergeCell ref="E47:F47"/>
    <mergeCell ref="D48:F48"/>
    <mergeCell ref="E49:F49"/>
    <mergeCell ref="D50:F50"/>
    <mergeCell ref="E51:F51"/>
    <mergeCell ref="E26:F26"/>
    <mergeCell ref="E27:F27"/>
    <mergeCell ref="E40:F40"/>
    <mergeCell ref="E29:F29"/>
    <mergeCell ref="E30:F30"/>
    <mergeCell ref="E31:F31"/>
    <mergeCell ref="E32:F32"/>
    <mergeCell ref="E33:F33"/>
    <mergeCell ref="E34:F34"/>
    <mergeCell ref="D35:F35"/>
    <mergeCell ref="E36:F36"/>
    <mergeCell ref="E37:F37"/>
    <mergeCell ref="E38:F38"/>
    <mergeCell ref="E39:F39"/>
    <mergeCell ref="E13:F13"/>
    <mergeCell ref="E9:F9"/>
    <mergeCell ref="E22:F22"/>
    <mergeCell ref="E23:F23"/>
    <mergeCell ref="E24:F24"/>
    <mergeCell ref="A1:F1"/>
    <mergeCell ref="D5:F5"/>
    <mergeCell ref="E6:F6"/>
    <mergeCell ref="D28:F28"/>
    <mergeCell ref="E7:F7"/>
    <mergeCell ref="E8:F8"/>
    <mergeCell ref="D10:F10"/>
    <mergeCell ref="D12:F12"/>
    <mergeCell ref="D15:F15"/>
    <mergeCell ref="E16:F16"/>
    <mergeCell ref="E20:F20"/>
    <mergeCell ref="E21:F21"/>
    <mergeCell ref="E19:F19"/>
    <mergeCell ref="D18:F18"/>
    <mergeCell ref="E17:F17"/>
    <mergeCell ref="E11:F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X232"/>
  <sheetViews>
    <sheetView topLeftCell="B1" zoomScale="68" zoomScaleNormal="68" workbookViewId="0">
      <pane ySplit="2" topLeftCell="A11" activePane="bottomLeft" state="frozen"/>
      <selection activeCell="B1" sqref="A1:XFD1048576"/>
      <selection pane="bottomLeft" activeCell="X5" sqref="X5"/>
    </sheetView>
  </sheetViews>
  <sheetFormatPr defaultColWidth="8.85546875" defaultRowHeight="15"/>
  <cols>
    <col min="1" max="1" width="3.28515625" style="85" customWidth="1"/>
    <col min="2" max="2" width="4" style="85" customWidth="1"/>
    <col min="3" max="3" width="4.7109375" style="85" customWidth="1"/>
    <col min="4" max="5" width="4" style="85" customWidth="1"/>
    <col min="6" max="6" width="31" style="85" customWidth="1"/>
    <col min="7" max="7" width="8.28515625" style="135" customWidth="1"/>
    <col min="8" max="8" width="2.28515625" style="218" customWidth="1"/>
    <col min="9" max="9" width="14.85546875" style="308" customWidth="1"/>
    <col min="10" max="10" width="13.5703125" style="308" customWidth="1"/>
    <col min="11" max="11" width="13.42578125" style="308" customWidth="1"/>
    <col min="12" max="12" width="14.42578125" style="308" customWidth="1"/>
    <col min="13" max="14" width="10.42578125" style="308" customWidth="1"/>
    <col min="15" max="15" width="14" style="308" customWidth="1"/>
    <col min="16" max="16" width="12" style="308" customWidth="1"/>
    <col min="17" max="17" width="15.28515625" style="308" customWidth="1"/>
    <col min="18" max="18" width="11.85546875" style="308" customWidth="1"/>
    <col min="19" max="19" width="12.140625" style="308" customWidth="1"/>
    <col min="20" max="21" width="10.42578125" style="308" customWidth="1"/>
    <col min="22" max="22" width="17.42578125" style="308" customWidth="1"/>
    <col min="23" max="23" width="13.140625" style="308" customWidth="1"/>
    <col min="24" max="24" width="13.5703125" style="308" customWidth="1"/>
  </cols>
  <sheetData>
    <row r="1" spans="1:24" ht="15.95" customHeight="1">
      <c r="A1" s="656" t="s">
        <v>0</v>
      </c>
      <c r="B1" s="656"/>
      <c r="C1" s="656"/>
      <c r="D1" s="656"/>
      <c r="E1" s="656"/>
      <c r="F1" s="656"/>
      <c r="G1" s="113" t="s">
        <v>158</v>
      </c>
      <c r="H1" s="175"/>
      <c r="I1" s="487" t="s">
        <v>579</v>
      </c>
      <c r="J1" s="240" t="s">
        <v>847</v>
      </c>
      <c r="K1" s="202" t="s">
        <v>848</v>
      </c>
      <c r="L1" s="202" t="s">
        <v>849</v>
      </c>
      <c r="M1" s="202" t="s">
        <v>850</v>
      </c>
      <c r="N1" s="202" t="s">
        <v>851</v>
      </c>
      <c r="O1" s="202" t="s">
        <v>852</v>
      </c>
      <c r="P1" s="202" t="s">
        <v>861</v>
      </c>
      <c r="Q1" s="202" t="s">
        <v>853</v>
      </c>
      <c r="R1" s="202" t="s">
        <v>854</v>
      </c>
      <c r="S1" s="202" t="s">
        <v>855</v>
      </c>
      <c r="T1" s="202" t="s">
        <v>856</v>
      </c>
      <c r="U1" s="202" t="s">
        <v>857</v>
      </c>
      <c r="V1" s="202" t="s">
        <v>858</v>
      </c>
      <c r="W1" s="202" t="s">
        <v>859</v>
      </c>
      <c r="X1" s="202" t="s">
        <v>860</v>
      </c>
    </row>
    <row r="2" spans="1:24">
      <c r="A2" s="118"/>
      <c r="B2" s="118"/>
      <c r="C2" s="118"/>
      <c r="D2" s="118"/>
      <c r="E2" s="118"/>
      <c r="F2" s="118"/>
      <c r="G2" s="119"/>
      <c r="H2" s="175"/>
      <c r="I2" s="307"/>
    </row>
    <row r="3" spans="1:24">
      <c r="A3" s="114" t="s">
        <v>4</v>
      </c>
      <c r="B3" s="115" t="s">
        <v>162</v>
      </c>
      <c r="C3" s="116"/>
      <c r="D3" s="116"/>
      <c r="E3" s="116"/>
      <c r="F3" s="117"/>
      <c r="G3" s="158">
        <f>SUM(G4,G141)</f>
        <v>36.299999999999997</v>
      </c>
      <c r="H3" s="214"/>
      <c r="I3" s="4" t="e">
        <f>SUM(I4,I141)</f>
        <v>#REF!</v>
      </c>
      <c r="J3" s="304" t="e">
        <f>#REF!</f>
        <v>#REF!</v>
      </c>
      <c r="K3" s="4" t="e">
        <f>BPBD!L3</f>
        <v>#DIV/0!</v>
      </c>
      <c r="L3" s="4" t="e">
        <f>#REF!</f>
        <v>#REF!</v>
      </c>
      <c r="M3" s="4" t="e">
        <f>#REF!</f>
        <v>#REF!</v>
      </c>
      <c r="N3" s="4" t="e">
        <f>#REF!</f>
        <v>#REF!</v>
      </c>
      <c r="O3" s="4" t="e">
        <f>#REF!</f>
        <v>#REF!</v>
      </c>
      <c r="P3" s="4" t="e">
        <f>#REF!</f>
        <v>#REF!</v>
      </c>
      <c r="Q3" s="4" t="e">
        <f>#REF!</f>
        <v>#REF!</v>
      </c>
      <c r="R3" s="4" t="e">
        <f>#REF!</f>
        <v>#REF!</v>
      </c>
      <c r="S3" s="4" t="e">
        <f>#REF!</f>
        <v>#REF!</v>
      </c>
      <c r="T3" s="4" t="e">
        <f>#REF!</f>
        <v>#REF!</v>
      </c>
      <c r="U3" s="4" t="e">
        <f>#REF!</f>
        <v>#REF!</v>
      </c>
      <c r="V3" s="512" t="e">
        <f>#REF!</f>
        <v>#REF!</v>
      </c>
      <c r="W3" s="512" t="e">
        <f>#REF!</f>
        <v>#REF!</v>
      </c>
      <c r="X3" s="512" t="e">
        <f>#REF!</f>
        <v>#REF!</v>
      </c>
    </row>
    <row r="4" spans="1:24">
      <c r="A4" s="86"/>
      <c r="B4" s="110" t="s">
        <v>6</v>
      </c>
      <c r="C4" s="111" t="s">
        <v>161</v>
      </c>
      <c r="D4" s="112"/>
      <c r="E4" s="112"/>
      <c r="F4" s="112"/>
      <c r="G4" s="159">
        <f>SUM(G5,G22,G26,G41,G55,G78,G89,G117)</f>
        <v>14.600000000000001</v>
      </c>
      <c r="H4" s="214"/>
      <c r="I4" s="159" t="e">
        <f>SUM(I5,I22,I26,I41,I55,I78,I89,I117)</f>
        <v>#REF!</v>
      </c>
      <c r="J4" s="87" t="e">
        <f>#REF!</f>
        <v>#REF!</v>
      </c>
      <c r="K4" s="159">
        <f>BPBD!L4</f>
        <v>9.5773055555555562</v>
      </c>
      <c r="L4" s="159" t="e">
        <f>#REF!</f>
        <v>#REF!</v>
      </c>
      <c r="M4" s="159" t="e">
        <f>#REF!</f>
        <v>#REF!</v>
      </c>
      <c r="N4" s="159" t="e">
        <f>#REF!</f>
        <v>#REF!</v>
      </c>
      <c r="O4" s="159" t="e">
        <f>#REF!</f>
        <v>#REF!</v>
      </c>
      <c r="P4" s="159" t="e">
        <f>#REF!</f>
        <v>#REF!</v>
      </c>
      <c r="Q4" s="159" t="e">
        <f>#REF!</f>
        <v>#REF!</v>
      </c>
      <c r="R4" s="159" t="e">
        <f>#REF!</f>
        <v>#REF!</v>
      </c>
      <c r="S4" s="159" t="e">
        <f>#REF!</f>
        <v>#REF!</v>
      </c>
      <c r="T4" s="159" t="e">
        <f>#REF!</f>
        <v>#REF!</v>
      </c>
      <c r="U4" s="159" t="e">
        <f>#REF!</f>
        <v>#REF!</v>
      </c>
      <c r="V4" s="512" t="e">
        <f>#REF!</f>
        <v>#REF!</v>
      </c>
      <c r="W4" s="512" t="e">
        <f>#REF!</f>
        <v>#REF!</v>
      </c>
      <c r="X4" s="512" t="e">
        <f>#REF!</f>
        <v>#REF!</v>
      </c>
    </row>
    <row r="5" spans="1:24" ht="15" customHeight="1">
      <c r="A5" s="97"/>
      <c r="B5" s="98"/>
      <c r="C5" s="98">
        <v>1</v>
      </c>
      <c r="D5" s="614" t="s">
        <v>8</v>
      </c>
      <c r="E5" s="615"/>
      <c r="F5" s="616"/>
      <c r="G5" s="28">
        <f>SUM(G6:G19)</f>
        <v>2</v>
      </c>
      <c r="H5" s="214"/>
      <c r="I5" s="15" t="e">
        <f>SUM(I6,I10,I14,I19)</f>
        <v>#REF!</v>
      </c>
      <c r="J5" s="305" t="e">
        <f>#REF!</f>
        <v>#REF!</v>
      </c>
      <c r="K5" s="15">
        <f>BPBD!L5</f>
        <v>1.0653333333333332</v>
      </c>
      <c r="L5" s="15" t="e">
        <f>#REF!</f>
        <v>#REF!</v>
      </c>
      <c r="M5" s="15" t="e">
        <f>#REF!</f>
        <v>#REF!</v>
      </c>
      <c r="N5" s="15" t="e">
        <f>#REF!</f>
        <v>#REF!</v>
      </c>
      <c r="O5" s="15" t="e">
        <f>#REF!</f>
        <v>#REF!</v>
      </c>
      <c r="P5" s="15" t="e">
        <f>#REF!</f>
        <v>#REF!</v>
      </c>
      <c r="Q5" s="15" t="e">
        <f>#REF!</f>
        <v>#REF!</v>
      </c>
      <c r="R5" s="15" t="e">
        <f>#REF!</f>
        <v>#REF!</v>
      </c>
      <c r="S5" s="15" t="e">
        <f>#REF!</f>
        <v>#REF!</v>
      </c>
      <c r="T5" s="15" t="e">
        <f>#REF!</f>
        <v>#REF!</v>
      </c>
      <c r="U5" s="15" t="e">
        <f>#REF!</f>
        <v>#REF!</v>
      </c>
      <c r="V5" s="512" t="e">
        <f>#REF!</f>
        <v>#REF!</v>
      </c>
      <c r="W5" s="512" t="e">
        <f>#REF!</f>
        <v>#REF!</v>
      </c>
      <c r="X5" s="512" t="e">
        <f>#REF!</f>
        <v>#REF!</v>
      </c>
    </row>
    <row r="6" spans="1:24" ht="15.95" customHeight="1">
      <c r="A6" s="89"/>
      <c r="B6" s="90"/>
      <c r="C6" s="91"/>
      <c r="D6" s="91" t="s">
        <v>9</v>
      </c>
      <c r="E6" s="551" t="s">
        <v>88</v>
      </c>
      <c r="F6" s="552"/>
      <c r="G6" s="108">
        <v>0.4</v>
      </c>
      <c r="H6" s="215"/>
      <c r="I6" s="108" t="e">
        <f>AVERAGE(I7:I9)*G6</f>
        <v>#REF!</v>
      </c>
      <c r="J6" s="161" t="e">
        <f>#REF!</f>
        <v>#REF!</v>
      </c>
      <c r="K6" s="108">
        <f>BPBD!L6</f>
        <v>0.1546666666666667</v>
      </c>
      <c r="L6" s="108" t="e">
        <f>#REF!</f>
        <v>#REF!</v>
      </c>
      <c r="M6" s="108" t="e">
        <f>#REF!</f>
        <v>#REF!</v>
      </c>
      <c r="N6" s="108" t="e">
        <f>#REF!</f>
        <v>#REF!</v>
      </c>
      <c r="O6" s="108" t="e">
        <f>#REF!</f>
        <v>#REF!</v>
      </c>
      <c r="P6" s="108" t="e">
        <f>#REF!</f>
        <v>#REF!</v>
      </c>
      <c r="Q6" s="108" t="e">
        <f>#REF!</f>
        <v>#REF!</v>
      </c>
      <c r="R6" s="108" t="e">
        <f>#REF!</f>
        <v>#REF!</v>
      </c>
      <c r="S6" s="108" t="e">
        <f>#REF!</f>
        <v>#REF!</v>
      </c>
      <c r="T6" s="108" t="e">
        <f>#REF!</f>
        <v>#REF!</v>
      </c>
      <c r="U6" s="108" t="e">
        <f>#REF!</f>
        <v>#REF!</v>
      </c>
      <c r="V6" s="513" t="e">
        <f>#REF!</f>
        <v>#REF!</v>
      </c>
      <c r="W6" s="513" t="e">
        <f>#REF!</f>
        <v>#REF!</v>
      </c>
      <c r="X6" s="513" t="e">
        <f>#REF!</f>
        <v>#REF!</v>
      </c>
    </row>
    <row r="7" spans="1:24" ht="60">
      <c r="A7" s="92"/>
      <c r="B7" s="92"/>
      <c r="C7" s="92"/>
      <c r="D7" s="92"/>
      <c r="E7" s="84" t="s">
        <v>152</v>
      </c>
      <c r="F7" s="473" t="s">
        <v>153</v>
      </c>
      <c r="G7" s="93"/>
      <c r="H7" s="216"/>
      <c r="I7" s="93" t="e">
        <f t="shared" ref="I7:I66" si="0">AVERAGE(J7:S7)</f>
        <v>#REF!</v>
      </c>
      <c r="J7" s="162" t="e">
        <f>#REF!</f>
        <v>#REF!</v>
      </c>
      <c r="K7" s="93">
        <f>BPBD!L7</f>
        <v>0.5</v>
      </c>
      <c r="L7" s="93" t="e">
        <f>#REF!</f>
        <v>#REF!</v>
      </c>
      <c r="M7" s="93" t="e">
        <f>#REF!</f>
        <v>#REF!</v>
      </c>
      <c r="N7" s="93" t="e">
        <f>#REF!</f>
        <v>#REF!</v>
      </c>
      <c r="O7" s="93" t="e">
        <f>#REF!</f>
        <v>#REF!</v>
      </c>
      <c r="P7" s="93" t="e">
        <f>#REF!</f>
        <v>#REF!</v>
      </c>
      <c r="Q7" s="93" t="e">
        <f>#REF!</f>
        <v>#REF!</v>
      </c>
      <c r="R7" s="93" t="e">
        <f>#REF!</f>
        <v>#REF!</v>
      </c>
      <c r="S7" s="93" t="e">
        <f>#REF!</f>
        <v>#REF!</v>
      </c>
      <c r="T7" s="93" t="e">
        <f>#REF!</f>
        <v>#REF!</v>
      </c>
      <c r="U7" s="93" t="e">
        <f>#REF!</f>
        <v>#REF!</v>
      </c>
      <c r="V7" s="513" t="e">
        <f>#REF!</f>
        <v>#REF!</v>
      </c>
      <c r="W7" s="513" t="e">
        <f>#REF!</f>
        <v>#REF!</v>
      </c>
      <c r="X7" s="513" t="e">
        <f>#REF!</f>
        <v>#REF!</v>
      </c>
    </row>
    <row r="8" spans="1:24" ht="75">
      <c r="A8" s="92"/>
      <c r="B8" s="92"/>
      <c r="C8" s="92"/>
      <c r="D8" s="92"/>
      <c r="E8" s="84" t="s">
        <v>155</v>
      </c>
      <c r="F8" s="473" t="s">
        <v>657</v>
      </c>
      <c r="G8" s="93"/>
      <c r="H8" s="216"/>
      <c r="I8" s="93" t="e">
        <f t="shared" si="0"/>
        <v>#REF!</v>
      </c>
      <c r="J8" s="162" t="e">
        <f>#REF!</f>
        <v>#REF!</v>
      </c>
      <c r="K8" s="93">
        <f>BPBD!L8</f>
        <v>0.33</v>
      </c>
      <c r="L8" s="93" t="e">
        <f>#REF!</f>
        <v>#REF!</v>
      </c>
      <c r="M8" s="93" t="e">
        <f>#REF!</f>
        <v>#REF!</v>
      </c>
      <c r="N8" s="93" t="e">
        <f>#REF!</f>
        <v>#REF!</v>
      </c>
      <c r="O8" s="93" t="e">
        <f>#REF!</f>
        <v>#REF!</v>
      </c>
      <c r="P8" s="93" t="e">
        <f>#REF!</f>
        <v>#REF!</v>
      </c>
      <c r="Q8" s="93" t="e">
        <f>#REF!</f>
        <v>#REF!</v>
      </c>
      <c r="R8" s="93" t="e">
        <f>#REF!</f>
        <v>#REF!</v>
      </c>
      <c r="S8" s="93" t="e">
        <f>#REF!</f>
        <v>#REF!</v>
      </c>
      <c r="T8" s="93" t="e">
        <f>#REF!</f>
        <v>#REF!</v>
      </c>
      <c r="U8" s="93" t="e">
        <f>#REF!</f>
        <v>#REF!</v>
      </c>
      <c r="V8" s="513" t="e">
        <f>#REF!</f>
        <v>#REF!</v>
      </c>
      <c r="W8" s="513" t="e">
        <f>#REF!</f>
        <v>#REF!</v>
      </c>
      <c r="X8" s="513" t="e">
        <f>#REF!</f>
        <v>#REF!</v>
      </c>
    </row>
    <row r="9" spans="1:24" ht="90">
      <c r="A9" s="92"/>
      <c r="B9" s="92"/>
      <c r="C9" s="92"/>
      <c r="D9" s="92"/>
      <c r="E9" s="84" t="s">
        <v>157</v>
      </c>
      <c r="F9" s="473" t="s">
        <v>658</v>
      </c>
      <c r="G9" s="93"/>
      <c r="H9" s="216"/>
      <c r="I9" s="93" t="e">
        <f t="shared" si="0"/>
        <v>#REF!</v>
      </c>
      <c r="J9" s="162" t="e">
        <f>#REF!</f>
        <v>#REF!</v>
      </c>
      <c r="K9" s="93">
        <f>BPBD!L9</f>
        <v>0.33</v>
      </c>
      <c r="L9" s="93" t="e">
        <f>#REF!</f>
        <v>#REF!</v>
      </c>
      <c r="M9" s="93" t="e">
        <f>#REF!</f>
        <v>#REF!</v>
      </c>
      <c r="N9" s="93" t="e">
        <f>#REF!</f>
        <v>#REF!</v>
      </c>
      <c r="O9" s="93" t="e">
        <f>#REF!</f>
        <v>#REF!</v>
      </c>
      <c r="P9" s="93" t="e">
        <f>#REF!</f>
        <v>#REF!</v>
      </c>
      <c r="Q9" s="93" t="e">
        <f>#REF!</f>
        <v>#REF!</v>
      </c>
      <c r="R9" s="93" t="e">
        <f>#REF!</f>
        <v>#REF!</v>
      </c>
      <c r="S9" s="93" t="e">
        <f>#REF!</f>
        <v>#REF!</v>
      </c>
      <c r="T9" s="93" t="e">
        <f>#REF!</f>
        <v>#REF!</v>
      </c>
      <c r="U9" s="93" t="e">
        <f>#REF!</f>
        <v>#REF!</v>
      </c>
      <c r="V9" s="513" t="e">
        <f>#REF!</f>
        <v>#REF!</v>
      </c>
      <c r="W9" s="513" t="e">
        <f>#REF!</f>
        <v>#REF!</v>
      </c>
      <c r="X9" s="513" t="e">
        <f>#REF!</f>
        <v>#REF!</v>
      </c>
    </row>
    <row r="10" spans="1:24" ht="15.95" customHeight="1">
      <c r="A10" s="95"/>
      <c r="B10" s="95"/>
      <c r="C10" s="95"/>
      <c r="D10" s="95" t="s">
        <v>11</v>
      </c>
      <c r="E10" s="547" t="s">
        <v>89</v>
      </c>
      <c r="F10" s="548"/>
      <c r="G10" s="108">
        <v>0.4</v>
      </c>
      <c r="H10" s="215"/>
      <c r="I10" s="108" t="e">
        <f>AVERAGE(I11:I13)*G10</f>
        <v>#REF!</v>
      </c>
      <c r="J10" s="161" t="e">
        <f>#REF!</f>
        <v>#REF!</v>
      </c>
      <c r="K10" s="108">
        <f>BPBD!L10</f>
        <v>0.11066666666666668</v>
      </c>
      <c r="L10" s="108" t="e">
        <f>#REF!</f>
        <v>#REF!</v>
      </c>
      <c r="M10" s="108" t="e">
        <f>#REF!</f>
        <v>#REF!</v>
      </c>
      <c r="N10" s="108" t="e">
        <f>#REF!</f>
        <v>#REF!</v>
      </c>
      <c r="O10" s="108" t="e">
        <f>#REF!</f>
        <v>#REF!</v>
      </c>
      <c r="P10" s="108" t="e">
        <f>#REF!</f>
        <v>#REF!</v>
      </c>
      <c r="Q10" s="108" t="e">
        <f>#REF!</f>
        <v>#REF!</v>
      </c>
      <c r="R10" s="108" t="e">
        <f>#REF!</f>
        <v>#REF!</v>
      </c>
      <c r="S10" s="108" t="e">
        <f>#REF!</f>
        <v>#REF!</v>
      </c>
      <c r="T10" s="108" t="e">
        <f>#REF!</f>
        <v>#REF!</v>
      </c>
      <c r="U10" s="108" t="e">
        <f>#REF!</f>
        <v>#REF!</v>
      </c>
      <c r="V10" s="513" t="e">
        <f>#REF!</f>
        <v>#REF!</v>
      </c>
      <c r="W10" s="513" t="e">
        <f>#REF!</f>
        <v>#REF!</v>
      </c>
      <c r="X10" s="513" t="e">
        <f>#REF!</f>
        <v>#REF!</v>
      </c>
    </row>
    <row r="11" spans="1:24" ht="45">
      <c r="A11" s="136"/>
      <c r="B11" s="136"/>
      <c r="C11" s="136"/>
      <c r="D11" s="136"/>
      <c r="E11" s="84" t="s">
        <v>152</v>
      </c>
      <c r="F11" s="473" t="s">
        <v>505</v>
      </c>
      <c r="G11" s="93"/>
      <c r="H11" s="216"/>
      <c r="I11" s="93" t="e">
        <f t="shared" si="0"/>
        <v>#REF!</v>
      </c>
      <c r="J11" s="162" t="e">
        <f>#REF!</f>
        <v>#REF!</v>
      </c>
      <c r="K11" s="93">
        <f>BPBD!L11</f>
        <v>0</v>
      </c>
      <c r="L11" s="93" t="e">
        <f>#REF!</f>
        <v>#REF!</v>
      </c>
      <c r="M11" s="93" t="e">
        <f>#REF!</f>
        <v>#REF!</v>
      </c>
      <c r="N11" s="93" t="e">
        <f>#REF!</f>
        <v>#REF!</v>
      </c>
      <c r="O11" s="93" t="e">
        <f>#REF!</f>
        <v>#REF!</v>
      </c>
      <c r="P11" s="93" t="e">
        <f>#REF!</f>
        <v>#REF!</v>
      </c>
      <c r="Q11" s="93" t="e">
        <f>#REF!</f>
        <v>#REF!</v>
      </c>
      <c r="R11" s="93" t="e">
        <f>#REF!</f>
        <v>#REF!</v>
      </c>
      <c r="S11" s="93" t="e">
        <f>#REF!</f>
        <v>#REF!</v>
      </c>
      <c r="T11" s="93" t="e">
        <f>#REF!</f>
        <v>#REF!</v>
      </c>
      <c r="U11" s="93" t="e">
        <f>#REF!</f>
        <v>#REF!</v>
      </c>
      <c r="V11" s="513" t="e">
        <f>#REF!</f>
        <v>#REF!</v>
      </c>
      <c r="W11" s="513" t="e">
        <f>#REF!</f>
        <v>#REF!</v>
      </c>
      <c r="X11" s="513" t="e">
        <f>#REF!</f>
        <v>#REF!</v>
      </c>
    </row>
    <row r="12" spans="1:24" ht="75">
      <c r="A12" s="136"/>
      <c r="B12" s="136"/>
      <c r="C12" s="136"/>
      <c r="D12" s="136"/>
      <c r="E12" s="84" t="s">
        <v>155</v>
      </c>
      <c r="F12" s="473" t="s">
        <v>166</v>
      </c>
      <c r="G12" s="93"/>
      <c r="H12" s="216"/>
      <c r="I12" s="93" t="e">
        <f t="shared" si="0"/>
        <v>#REF!</v>
      </c>
      <c r="J12" s="162" t="e">
        <f>#REF!</f>
        <v>#REF!</v>
      </c>
      <c r="K12" s="93">
        <f>BPBD!L12</f>
        <v>0.33</v>
      </c>
      <c r="L12" s="93" t="e">
        <f>#REF!</f>
        <v>#REF!</v>
      </c>
      <c r="M12" s="93" t="e">
        <f>#REF!</f>
        <v>#REF!</v>
      </c>
      <c r="N12" s="93" t="e">
        <f>#REF!</f>
        <v>#REF!</v>
      </c>
      <c r="O12" s="93" t="e">
        <f>#REF!</f>
        <v>#REF!</v>
      </c>
      <c r="P12" s="93" t="e">
        <f>#REF!</f>
        <v>#REF!</v>
      </c>
      <c r="Q12" s="93" t="e">
        <f>#REF!</f>
        <v>#REF!</v>
      </c>
      <c r="R12" s="93" t="e">
        <f>#REF!</f>
        <v>#REF!</v>
      </c>
      <c r="S12" s="93" t="e">
        <f>#REF!</f>
        <v>#REF!</v>
      </c>
      <c r="T12" s="93" t="e">
        <f>#REF!</f>
        <v>#REF!</v>
      </c>
      <c r="U12" s="93" t="e">
        <f>#REF!</f>
        <v>#REF!</v>
      </c>
      <c r="V12" s="513" t="e">
        <f>#REF!</f>
        <v>#REF!</v>
      </c>
      <c r="W12" s="513" t="e">
        <f>#REF!</f>
        <v>#REF!</v>
      </c>
      <c r="X12" s="513" t="e">
        <f>#REF!</f>
        <v>#REF!</v>
      </c>
    </row>
    <row r="13" spans="1:24" ht="45">
      <c r="A13" s="136"/>
      <c r="B13" s="136"/>
      <c r="C13" s="136"/>
      <c r="D13" s="136"/>
      <c r="E13" s="84" t="s">
        <v>157</v>
      </c>
      <c r="F13" s="473" t="s">
        <v>168</v>
      </c>
      <c r="G13" s="93"/>
      <c r="H13" s="216"/>
      <c r="I13" s="93" t="e">
        <f t="shared" si="0"/>
        <v>#REF!</v>
      </c>
      <c r="J13" s="162" t="e">
        <f>#REF!</f>
        <v>#REF!</v>
      </c>
      <c r="K13" s="93">
        <f>BPBD!L13</f>
        <v>0.5</v>
      </c>
      <c r="L13" s="93" t="e">
        <f>#REF!</f>
        <v>#REF!</v>
      </c>
      <c r="M13" s="93" t="e">
        <f>#REF!</f>
        <v>#REF!</v>
      </c>
      <c r="N13" s="93" t="e">
        <f>#REF!</f>
        <v>#REF!</v>
      </c>
      <c r="O13" s="93" t="e">
        <f>#REF!</f>
        <v>#REF!</v>
      </c>
      <c r="P13" s="93" t="e">
        <f>#REF!</f>
        <v>#REF!</v>
      </c>
      <c r="Q13" s="93" t="e">
        <f>#REF!</f>
        <v>#REF!</v>
      </c>
      <c r="R13" s="93" t="e">
        <f>#REF!</f>
        <v>#REF!</v>
      </c>
      <c r="S13" s="93" t="e">
        <f>#REF!</f>
        <v>#REF!</v>
      </c>
      <c r="T13" s="93" t="e">
        <f>#REF!</f>
        <v>#REF!</v>
      </c>
      <c r="U13" s="93" t="e">
        <f>#REF!</f>
        <v>#REF!</v>
      </c>
      <c r="V13" s="513" t="e">
        <f>#REF!</f>
        <v>#REF!</v>
      </c>
      <c r="W13" s="513" t="e">
        <f>#REF!</f>
        <v>#REF!</v>
      </c>
      <c r="X13" s="513" t="e">
        <f>#REF!</f>
        <v>#REF!</v>
      </c>
    </row>
    <row r="14" spans="1:24" ht="15.95" customHeight="1">
      <c r="A14" s="96"/>
      <c r="B14" s="91"/>
      <c r="C14" s="91"/>
      <c r="D14" s="95" t="s">
        <v>13</v>
      </c>
      <c r="E14" s="547" t="s">
        <v>90</v>
      </c>
      <c r="F14" s="548"/>
      <c r="G14" s="108">
        <v>0.8</v>
      </c>
      <c r="H14" s="215"/>
      <c r="I14" s="108" t="e">
        <f>AVERAGE(I15:I18)*G14</f>
        <v>#REF!</v>
      </c>
      <c r="J14" s="161" t="e">
        <f>#REF!</f>
        <v>#REF!</v>
      </c>
      <c r="K14" s="108">
        <f>BPBD!L14</f>
        <v>0.4</v>
      </c>
      <c r="L14" s="108" t="e">
        <f>#REF!</f>
        <v>#REF!</v>
      </c>
      <c r="M14" s="108" t="e">
        <f>#REF!</f>
        <v>#REF!</v>
      </c>
      <c r="N14" s="108" t="e">
        <f>#REF!</f>
        <v>#REF!</v>
      </c>
      <c r="O14" s="108" t="e">
        <f>#REF!</f>
        <v>#REF!</v>
      </c>
      <c r="P14" s="108" t="e">
        <f>#REF!</f>
        <v>#REF!</v>
      </c>
      <c r="Q14" s="108" t="e">
        <f>#REF!</f>
        <v>#REF!</v>
      </c>
      <c r="R14" s="108" t="e">
        <f>#REF!</f>
        <v>#REF!</v>
      </c>
      <c r="S14" s="108" t="e">
        <f>#REF!</f>
        <v>#REF!</v>
      </c>
      <c r="T14" s="108" t="e">
        <f>#REF!</f>
        <v>#REF!</v>
      </c>
      <c r="U14" s="93" t="e">
        <f>#REF!</f>
        <v>#REF!</v>
      </c>
      <c r="V14" s="513" t="e">
        <f>#REF!</f>
        <v>#REF!</v>
      </c>
      <c r="W14" s="513" t="e">
        <f>#REF!</f>
        <v>#REF!</v>
      </c>
      <c r="X14" s="513" t="e">
        <f>#REF!</f>
        <v>#REF!</v>
      </c>
    </row>
    <row r="15" spans="1:24" ht="45">
      <c r="A15" s="138"/>
      <c r="B15" s="92"/>
      <c r="C15" s="92"/>
      <c r="D15" s="136"/>
      <c r="E15" s="84" t="s">
        <v>152</v>
      </c>
      <c r="F15" s="473" t="s">
        <v>174</v>
      </c>
      <c r="G15" s="93"/>
      <c r="H15" s="216"/>
      <c r="I15" s="93" t="e">
        <f t="shared" si="0"/>
        <v>#REF!</v>
      </c>
      <c r="J15" s="162" t="e">
        <f>#REF!</f>
        <v>#REF!</v>
      </c>
      <c r="K15" s="93">
        <f>BPBD!L15</f>
        <v>0.67</v>
      </c>
      <c r="L15" s="93" t="e">
        <f>#REF!</f>
        <v>#REF!</v>
      </c>
      <c r="M15" s="93" t="e">
        <f>#REF!</f>
        <v>#REF!</v>
      </c>
      <c r="N15" s="93" t="e">
        <f>#REF!</f>
        <v>#REF!</v>
      </c>
      <c r="O15" s="93" t="e">
        <f>#REF!</f>
        <v>#REF!</v>
      </c>
      <c r="P15" s="93" t="e">
        <f>#REF!</f>
        <v>#REF!</v>
      </c>
      <c r="Q15" s="93" t="e">
        <f>#REF!</f>
        <v>#REF!</v>
      </c>
      <c r="R15" s="93" t="e">
        <f>#REF!</f>
        <v>#REF!</v>
      </c>
      <c r="S15" s="93" t="e">
        <f>#REF!</f>
        <v>#REF!</v>
      </c>
      <c r="T15" s="93" t="e">
        <f>#REF!</f>
        <v>#REF!</v>
      </c>
      <c r="U15" s="93" t="e">
        <f>#REF!</f>
        <v>#REF!</v>
      </c>
      <c r="V15" s="513" t="e">
        <f>#REF!</f>
        <v>#REF!</v>
      </c>
      <c r="W15" s="513" t="e">
        <f>#REF!</f>
        <v>#REF!</v>
      </c>
      <c r="X15" s="513" t="e">
        <f>#REF!</f>
        <v>#REF!</v>
      </c>
    </row>
    <row r="16" spans="1:24" ht="60">
      <c r="A16" s="138"/>
      <c r="B16" s="92"/>
      <c r="C16" s="92"/>
      <c r="D16" s="136"/>
      <c r="E16" s="84" t="s">
        <v>155</v>
      </c>
      <c r="F16" s="473" t="s">
        <v>590</v>
      </c>
      <c r="G16" s="93"/>
      <c r="H16" s="216"/>
      <c r="I16" s="93" t="e">
        <f t="shared" si="0"/>
        <v>#REF!</v>
      </c>
      <c r="J16" s="162" t="e">
        <f>#REF!</f>
        <v>#REF!</v>
      </c>
      <c r="K16" s="93">
        <f>BPBD!L16</f>
        <v>0.5</v>
      </c>
      <c r="L16" s="93" t="e">
        <f>#REF!</f>
        <v>#REF!</v>
      </c>
      <c r="M16" s="93" t="e">
        <f>#REF!</f>
        <v>#REF!</v>
      </c>
      <c r="N16" s="93" t="e">
        <f>#REF!</f>
        <v>#REF!</v>
      </c>
      <c r="O16" s="93" t="e">
        <f>#REF!</f>
        <v>#REF!</v>
      </c>
      <c r="P16" s="93" t="e">
        <f>#REF!</f>
        <v>#REF!</v>
      </c>
      <c r="Q16" s="93" t="e">
        <f>#REF!</f>
        <v>#REF!</v>
      </c>
      <c r="R16" s="93" t="e">
        <f>#REF!</f>
        <v>#REF!</v>
      </c>
      <c r="S16" s="93" t="e">
        <f>#REF!</f>
        <v>#REF!</v>
      </c>
      <c r="T16" s="93" t="e">
        <f>#REF!</f>
        <v>#REF!</v>
      </c>
      <c r="U16" s="93" t="e">
        <f>#REF!</f>
        <v>#REF!</v>
      </c>
      <c r="V16" s="513" t="e">
        <f>#REF!</f>
        <v>#REF!</v>
      </c>
      <c r="W16" s="513" t="e">
        <f>#REF!</f>
        <v>#REF!</v>
      </c>
      <c r="X16" s="513" t="e">
        <f>#REF!</f>
        <v>#REF!</v>
      </c>
    </row>
    <row r="17" spans="1:24" ht="45">
      <c r="A17" s="138"/>
      <c r="B17" s="92"/>
      <c r="C17" s="92"/>
      <c r="D17" s="136"/>
      <c r="E17" s="84" t="s">
        <v>157</v>
      </c>
      <c r="F17" s="473" t="s">
        <v>176</v>
      </c>
      <c r="G17" s="93"/>
      <c r="H17" s="216"/>
      <c r="I17" s="93" t="e">
        <f t="shared" si="0"/>
        <v>#REF!</v>
      </c>
      <c r="J17" s="162" t="e">
        <f>#REF!</f>
        <v>#REF!</v>
      </c>
      <c r="K17" s="93">
        <f>BPBD!L17</f>
        <v>0.5</v>
      </c>
      <c r="L17" s="93" t="e">
        <f>#REF!</f>
        <v>#REF!</v>
      </c>
      <c r="M17" s="93" t="e">
        <f>#REF!</f>
        <v>#REF!</v>
      </c>
      <c r="N17" s="93" t="e">
        <f>#REF!</f>
        <v>#REF!</v>
      </c>
      <c r="O17" s="93" t="e">
        <f>#REF!</f>
        <v>#REF!</v>
      </c>
      <c r="P17" s="93" t="e">
        <f>#REF!</f>
        <v>#REF!</v>
      </c>
      <c r="Q17" s="93" t="e">
        <f>#REF!</f>
        <v>#REF!</v>
      </c>
      <c r="R17" s="93" t="e">
        <f>#REF!</f>
        <v>#REF!</v>
      </c>
      <c r="S17" s="93" t="e">
        <f>#REF!</f>
        <v>#REF!</v>
      </c>
      <c r="T17" s="93" t="e">
        <f>#REF!</f>
        <v>#REF!</v>
      </c>
      <c r="U17" s="93" t="e">
        <f>#REF!</f>
        <v>#REF!</v>
      </c>
      <c r="V17" s="513" t="e">
        <f>#REF!</f>
        <v>#REF!</v>
      </c>
      <c r="W17" s="513" t="e">
        <f>#REF!</f>
        <v>#REF!</v>
      </c>
      <c r="X17" s="513" t="e">
        <f>#REF!</f>
        <v>#REF!</v>
      </c>
    </row>
    <row r="18" spans="1:24" ht="60">
      <c r="A18" s="138"/>
      <c r="B18" s="92"/>
      <c r="C18" s="92"/>
      <c r="D18" s="136"/>
      <c r="E18" s="84" t="s">
        <v>164</v>
      </c>
      <c r="F18" s="473" t="s">
        <v>678</v>
      </c>
      <c r="G18" s="93"/>
      <c r="H18" s="216"/>
      <c r="I18" s="93" t="e">
        <f t="shared" si="0"/>
        <v>#REF!</v>
      </c>
      <c r="J18" s="162" t="e">
        <f>#REF!</f>
        <v>#REF!</v>
      </c>
      <c r="K18" s="93">
        <f>BPBD!L18</f>
        <v>0.33</v>
      </c>
      <c r="L18" s="93" t="e">
        <f>#REF!</f>
        <v>#REF!</v>
      </c>
      <c r="M18" s="93" t="e">
        <f>#REF!</f>
        <v>#REF!</v>
      </c>
      <c r="N18" s="93" t="e">
        <f>#REF!</f>
        <v>#REF!</v>
      </c>
      <c r="O18" s="93" t="e">
        <f>#REF!</f>
        <v>#REF!</v>
      </c>
      <c r="P18" s="93" t="e">
        <f>#REF!</f>
        <v>#REF!</v>
      </c>
      <c r="Q18" s="93" t="e">
        <f>#REF!</f>
        <v>#REF!</v>
      </c>
      <c r="R18" s="93" t="e">
        <f>#REF!</f>
        <v>#REF!</v>
      </c>
      <c r="S18" s="93" t="e">
        <f>#REF!</f>
        <v>#REF!</v>
      </c>
      <c r="T18" s="93" t="e">
        <f>#REF!</f>
        <v>#REF!</v>
      </c>
      <c r="U18" s="93" t="e">
        <f>#REF!</f>
        <v>#REF!</v>
      </c>
      <c r="V18" s="513" t="e">
        <f>#REF!</f>
        <v>#REF!</v>
      </c>
      <c r="W18" s="513" t="e">
        <f>#REF!</f>
        <v>#REF!</v>
      </c>
      <c r="X18" s="513" t="e">
        <f>#REF!</f>
        <v>#REF!</v>
      </c>
    </row>
    <row r="19" spans="1:24" ht="15.95" customHeight="1">
      <c r="A19" s="96"/>
      <c r="B19" s="91"/>
      <c r="C19" s="91"/>
      <c r="D19" s="95" t="s">
        <v>15</v>
      </c>
      <c r="E19" s="547" t="s">
        <v>91</v>
      </c>
      <c r="F19" s="548"/>
      <c r="G19" s="108">
        <v>0.4</v>
      </c>
      <c r="H19" s="215"/>
      <c r="I19" s="108" t="e">
        <f>AVERAGE(I20:I21)*G19</f>
        <v>#REF!</v>
      </c>
      <c r="J19" s="161" t="e">
        <f>#REF!</f>
        <v>#REF!</v>
      </c>
      <c r="K19" s="108">
        <f>BPBD!L19</f>
        <v>0.4</v>
      </c>
      <c r="L19" s="108" t="e">
        <f>#REF!</f>
        <v>#REF!</v>
      </c>
      <c r="M19" s="108" t="e">
        <f>#REF!</f>
        <v>#REF!</v>
      </c>
      <c r="N19" s="108" t="e">
        <f>#REF!</f>
        <v>#REF!</v>
      </c>
      <c r="O19" s="108" t="e">
        <f>#REF!</f>
        <v>#REF!</v>
      </c>
      <c r="P19" s="108" t="e">
        <f>#REF!</f>
        <v>#REF!</v>
      </c>
      <c r="Q19" s="108" t="e">
        <f>#REF!</f>
        <v>#REF!</v>
      </c>
      <c r="R19" s="108" t="e">
        <f>#REF!</f>
        <v>#REF!</v>
      </c>
      <c r="S19" s="108" t="e">
        <f>#REF!</f>
        <v>#REF!</v>
      </c>
      <c r="T19" s="108" t="e">
        <f>#REF!</f>
        <v>#REF!</v>
      </c>
      <c r="U19" s="93" t="e">
        <f>#REF!</f>
        <v>#REF!</v>
      </c>
      <c r="V19" s="513" t="e">
        <f>#REF!</f>
        <v>#REF!</v>
      </c>
      <c r="W19" s="513" t="e">
        <f>#REF!</f>
        <v>#REF!</v>
      </c>
      <c r="X19" s="513" t="e">
        <f>#REF!</f>
        <v>#REF!</v>
      </c>
    </row>
    <row r="20" spans="1:24" ht="60">
      <c r="A20" s="138"/>
      <c r="B20" s="92"/>
      <c r="C20" s="92"/>
      <c r="D20" s="139"/>
      <c r="E20" s="92" t="s">
        <v>152</v>
      </c>
      <c r="F20" s="473" t="s">
        <v>512</v>
      </c>
      <c r="G20" s="93"/>
      <c r="H20" s="216"/>
      <c r="I20" s="93" t="e">
        <f t="shared" si="0"/>
        <v>#REF!</v>
      </c>
      <c r="J20" s="162" t="e">
        <f>#REF!</f>
        <v>#REF!</v>
      </c>
      <c r="K20" s="93">
        <f>BPBD!L20</f>
        <v>1</v>
      </c>
      <c r="L20" s="93" t="e">
        <f>#REF!</f>
        <v>#REF!</v>
      </c>
      <c r="M20" s="93" t="e">
        <f>#REF!</f>
        <v>#REF!</v>
      </c>
      <c r="N20" s="93" t="e">
        <f>#REF!</f>
        <v>#REF!</v>
      </c>
      <c r="O20" s="93" t="e">
        <f>#REF!</f>
        <v>#REF!</v>
      </c>
      <c r="P20" s="93" t="e">
        <f>#REF!</f>
        <v>#REF!</v>
      </c>
      <c r="Q20" s="93" t="e">
        <f>#REF!</f>
        <v>#REF!</v>
      </c>
      <c r="R20" s="93" t="e">
        <f>#REF!</f>
        <v>#REF!</v>
      </c>
      <c r="S20" s="93" t="e">
        <f>#REF!</f>
        <v>#REF!</v>
      </c>
      <c r="T20" s="93" t="e">
        <f>#REF!</f>
        <v>#REF!</v>
      </c>
      <c r="U20" s="93" t="e">
        <f>#REF!</f>
        <v>#REF!</v>
      </c>
      <c r="V20" s="513" t="e">
        <f>#REF!</f>
        <v>#REF!</v>
      </c>
      <c r="W20" s="513" t="e">
        <f>#REF!</f>
        <v>#REF!</v>
      </c>
      <c r="X20" s="513" t="e">
        <f>#REF!</f>
        <v>#REF!</v>
      </c>
    </row>
    <row r="21" spans="1:24" ht="75">
      <c r="A21" s="138"/>
      <c r="B21" s="92"/>
      <c r="C21" s="92"/>
      <c r="D21" s="139"/>
      <c r="E21" s="92" t="s">
        <v>155</v>
      </c>
      <c r="F21" s="473" t="s">
        <v>686</v>
      </c>
      <c r="G21" s="93"/>
      <c r="H21" s="216"/>
      <c r="I21" s="93" t="e">
        <f t="shared" si="0"/>
        <v>#REF!</v>
      </c>
      <c r="J21" s="162" t="e">
        <f>#REF!</f>
        <v>#REF!</v>
      </c>
      <c r="K21" s="93">
        <f>BPBD!L21</f>
        <v>1</v>
      </c>
      <c r="L21" s="93" t="e">
        <f>#REF!</f>
        <v>#REF!</v>
      </c>
      <c r="M21" s="93" t="e">
        <f>#REF!</f>
        <v>#REF!</v>
      </c>
      <c r="N21" s="93" t="e">
        <f>#REF!</f>
        <v>#REF!</v>
      </c>
      <c r="O21" s="93" t="e">
        <f>#REF!</f>
        <v>#REF!</v>
      </c>
      <c r="P21" s="93" t="e">
        <f>#REF!</f>
        <v>#REF!</v>
      </c>
      <c r="Q21" s="93" t="e">
        <f>#REF!</f>
        <v>#REF!</v>
      </c>
      <c r="R21" s="93" t="e">
        <f>#REF!</f>
        <v>#REF!</v>
      </c>
      <c r="S21" s="93" t="e">
        <f>#REF!</f>
        <v>#REF!</v>
      </c>
      <c r="T21" s="93" t="e">
        <f>#REF!</f>
        <v>#REF!</v>
      </c>
      <c r="U21" s="93" t="e">
        <f>#REF!</f>
        <v>#REF!</v>
      </c>
      <c r="V21" s="513" t="e">
        <f>#REF!</f>
        <v>#REF!</v>
      </c>
      <c r="W21" s="513" t="e">
        <f>#REF!</f>
        <v>#REF!</v>
      </c>
      <c r="X21" s="513" t="e">
        <f>#REF!</f>
        <v>#REF!</v>
      </c>
    </row>
    <row r="22" spans="1:24" ht="15" customHeight="1">
      <c r="A22" s="97"/>
      <c r="B22" s="98"/>
      <c r="C22" s="98">
        <v>2</v>
      </c>
      <c r="D22" s="614" t="s">
        <v>17</v>
      </c>
      <c r="E22" s="615"/>
      <c r="F22" s="616"/>
      <c r="G22" s="28">
        <f>SUM(G23:G25)</f>
        <v>1</v>
      </c>
      <c r="H22" s="214"/>
      <c r="I22" s="28" t="e">
        <f>SUM(I23)</f>
        <v>#REF!</v>
      </c>
      <c r="J22" s="207" t="e">
        <f>#REF!</f>
        <v>#REF!</v>
      </c>
      <c r="K22" s="28">
        <f>BPBD!L22</f>
        <v>1</v>
      </c>
      <c r="L22" s="28" t="e">
        <f>#REF!</f>
        <v>#REF!</v>
      </c>
      <c r="M22" s="28" t="e">
        <f>#REF!</f>
        <v>#REF!</v>
      </c>
      <c r="N22" s="28" t="e">
        <f>#REF!</f>
        <v>#REF!</v>
      </c>
      <c r="O22" s="28" t="e">
        <f>#REF!</f>
        <v>#REF!</v>
      </c>
      <c r="P22" s="28" t="e">
        <f>#REF!</f>
        <v>#REF!</v>
      </c>
      <c r="Q22" s="28" t="e">
        <f>#REF!</f>
        <v>#REF!</v>
      </c>
      <c r="R22" s="28" t="e">
        <f>#REF!</f>
        <v>#REF!</v>
      </c>
      <c r="S22" s="28" t="e">
        <f>#REF!</f>
        <v>#REF!</v>
      </c>
      <c r="T22" s="28" t="e">
        <f>#REF!</f>
        <v>#REF!</v>
      </c>
      <c r="U22" s="93" t="e">
        <f>#REF!</f>
        <v>#REF!</v>
      </c>
      <c r="V22" s="513" t="e">
        <f>#REF!</f>
        <v>#REF!</v>
      </c>
      <c r="W22" s="513" t="e">
        <f>#REF!</f>
        <v>#REF!</v>
      </c>
      <c r="X22" s="513" t="e">
        <f>#REF!</f>
        <v>#REF!</v>
      </c>
    </row>
    <row r="23" spans="1:24" ht="15.95" customHeight="1">
      <c r="A23" s="96"/>
      <c r="B23" s="91"/>
      <c r="C23" s="91"/>
      <c r="D23" s="104" t="s">
        <v>59</v>
      </c>
      <c r="E23" s="551" t="s">
        <v>92</v>
      </c>
      <c r="F23" s="552"/>
      <c r="G23" s="108">
        <v>1</v>
      </c>
      <c r="H23" s="215"/>
      <c r="I23" s="108" t="e">
        <f>AVERAGE(I24:I25)*G23</f>
        <v>#REF!</v>
      </c>
      <c r="J23" s="161" t="e">
        <f>#REF!</f>
        <v>#REF!</v>
      </c>
      <c r="K23" s="108">
        <f>BPBD!L23</f>
        <v>1</v>
      </c>
      <c r="L23" s="108" t="e">
        <f>#REF!</f>
        <v>#REF!</v>
      </c>
      <c r="M23" s="108" t="e">
        <f>#REF!</f>
        <v>#REF!</v>
      </c>
      <c r="N23" s="108" t="e">
        <f>#REF!</f>
        <v>#REF!</v>
      </c>
      <c r="O23" s="108" t="e">
        <f>#REF!</f>
        <v>#REF!</v>
      </c>
      <c r="P23" s="108" t="e">
        <f>#REF!</f>
        <v>#REF!</v>
      </c>
      <c r="Q23" s="108" t="e">
        <f>#REF!</f>
        <v>#REF!</v>
      </c>
      <c r="R23" s="108" t="e">
        <f>#REF!</f>
        <v>#REF!</v>
      </c>
      <c r="S23" s="108" t="e">
        <f>#REF!</f>
        <v>#REF!</v>
      </c>
      <c r="T23" s="108" t="e">
        <f>#REF!</f>
        <v>#REF!</v>
      </c>
      <c r="U23" s="93" t="e">
        <f>#REF!</f>
        <v>#REF!</v>
      </c>
      <c r="V23" s="513" t="e">
        <f>#REF!</f>
        <v>#REF!</v>
      </c>
      <c r="W23" s="513" t="e">
        <f>#REF!</f>
        <v>#REF!</v>
      </c>
      <c r="X23" s="513" t="e">
        <f>#REF!</f>
        <v>#REF!</v>
      </c>
    </row>
    <row r="24" spans="1:24" ht="90">
      <c r="A24" s="138"/>
      <c r="B24" s="92"/>
      <c r="C24" s="92"/>
      <c r="D24" s="92"/>
      <c r="E24" s="92" t="s">
        <v>152</v>
      </c>
      <c r="F24" s="473" t="s">
        <v>533</v>
      </c>
      <c r="G24" s="93"/>
      <c r="H24" s="216"/>
      <c r="I24" s="93" t="e">
        <f t="shared" si="0"/>
        <v>#REF!</v>
      </c>
      <c r="J24" s="162" t="e">
        <f>#REF!</f>
        <v>#REF!</v>
      </c>
      <c r="K24" s="93">
        <f>BPBD!L24</f>
        <v>1</v>
      </c>
      <c r="L24" s="93" t="e">
        <f>#REF!</f>
        <v>#REF!</v>
      </c>
      <c r="M24" s="93" t="e">
        <f>#REF!</f>
        <v>#REF!</v>
      </c>
      <c r="N24" s="93" t="e">
        <f>#REF!</f>
        <v>#REF!</v>
      </c>
      <c r="O24" s="93" t="e">
        <f>#REF!</f>
        <v>#REF!</v>
      </c>
      <c r="P24" s="93" t="e">
        <f>#REF!</f>
        <v>#REF!</v>
      </c>
      <c r="Q24" s="93" t="e">
        <f>#REF!</f>
        <v>#REF!</v>
      </c>
      <c r="R24" s="93" t="e">
        <f>#REF!</f>
        <v>#REF!</v>
      </c>
      <c r="S24" s="93" t="e">
        <f>#REF!</f>
        <v>#REF!</v>
      </c>
      <c r="T24" s="93" t="e">
        <f>#REF!</f>
        <v>#REF!</v>
      </c>
      <c r="U24" s="93" t="e">
        <f>#REF!</f>
        <v>#REF!</v>
      </c>
      <c r="V24" s="513" t="e">
        <f>#REF!</f>
        <v>#REF!</v>
      </c>
      <c r="W24" s="513" t="e">
        <f>#REF!</f>
        <v>#REF!</v>
      </c>
      <c r="X24" s="513" t="e">
        <f>#REF!</f>
        <v>#REF!</v>
      </c>
    </row>
    <row r="25" spans="1:24" ht="45">
      <c r="A25" s="138"/>
      <c r="B25" s="92"/>
      <c r="C25" s="92"/>
      <c r="D25" s="92"/>
      <c r="E25" s="92" t="s">
        <v>155</v>
      </c>
      <c r="F25" s="473" t="s">
        <v>692</v>
      </c>
      <c r="G25" s="93"/>
      <c r="H25" s="216"/>
      <c r="I25" s="93" t="e">
        <f t="shared" si="0"/>
        <v>#REF!</v>
      </c>
      <c r="J25" s="162" t="e">
        <f>#REF!</f>
        <v>#REF!</v>
      </c>
      <c r="K25" s="93">
        <f>BPBD!L25</f>
        <v>1</v>
      </c>
      <c r="L25" s="93" t="e">
        <f>#REF!</f>
        <v>#REF!</v>
      </c>
      <c r="M25" s="93" t="e">
        <f>#REF!</f>
        <v>#REF!</v>
      </c>
      <c r="N25" s="93" t="e">
        <f>#REF!</f>
        <v>#REF!</v>
      </c>
      <c r="O25" s="93" t="e">
        <f>#REF!</f>
        <v>#REF!</v>
      </c>
      <c r="P25" s="93" t="e">
        <f>#REF!</f>
        <v>#REF!</v>
      </c>
      <c r="Q25" s="93" t="e">
        <f>#REF!</f>
        <v>#REF!</v>
      </c>
      <c r="R25" s="93" t="e">
        <f>#REF!</f>
        <v>#REF!</v>
      </c>
      <c r="S25" s="93" t="e">
        <f>#REF!</f>
        <v>#REF!</v>
      </c>
      <c r="T25" s="93" t="e">
        <f>#REF!</f>
        <v>#REF!</v>
      </c>
      <c r="U25" s="93" t="e">
        <f>#REF!</f>
        <v>#REF!</v>
      </c>
      <c r="V25" s="513" t="e">
        <f>#REF!</f>
        <v>#REF!</v>
      </c>
      <c r="W25" s="513" t="e">
        <f>#REF!</f>
        <v>#REF!</v>
      </c>
      <c r="X25" s="513" t="e">
        <f>#REF!</f>
        <v>#REF!</v>
      </c>
    </row>
    <row r="26" spans="1:24" ht="15" customHeight="1">
      <c r="A26" s="97"/>
      <c r="B26" s="97"/>
      <c r="C26" s="98">
        <v>3</v>
      </c>
      <c r="D26" s="614" t="s">
        <v>20</v>
      </c>
      <c r="E26" s="615"/>
      <c r="F26" s="616"/>
      <c r="G26" s="28">
        <f>SUM(G27:G38)</f>
        <v>2</v>
      </c>
      <c r="H26" s="214"/>
      <c r="I26" s="28" t="e">
        <f>SUM(I27,I38)</f>
        <v>#REF!</v>
      </c>
      <c r="J26" s="207" t="e">
        <f>#REF!</f>
        <v>#REF!</v>
      </c>
      <c r="K26" s="28">
        <f>BPBD!L26</f>
        <v>0.6</v>
      </c>
      <c r="L26" s="28" t="e">
        <f>#REF!</f>
        <v>#REF!</v>
      </c>
      <c r="M26" s="28" t="e">
        <f>#REF!</f>
        <v>#REF!</v>
      </c>
      <c r="N26" s="28" t="e">
        <f>#REF!</f>
        <v>#REF!</v>
      </c>
      <c r="O26" s="28" t="e">
        <f>#REF!</f>
        <v>#REF!</v>
      </c>
      <c r="P26" s="28" t="e">
        <f>#REF!</f>
        <v>#REF!</v>
      </c>
      <c r="Q26" s="28" t="e">
        <f>#REF!</f>
        <v>#REF!</v>
      </c>
      <c r="R26" s="28" t="e">
        <f>#REF!</f>
        <v>#REF!</v>
      </c>
      <c r="S26" s="28" t="e">
        <f>#REF!</f>
        <v>#REF!</v>
      </c>
      <c r="T26" s="28" t="e">
        <f>#REF!</f>
        <v>#REF!</v>
      </c>
      <c r="U26" s="93" t="e">
        <f>#REF!</f>
        <v>#REF!</v>
      </c>
      <c r="V26" s="513" t="e">
        <f>#REF!</f>
        <v>#REF!</v>
      </c>
      <c r="W26" s="513" t="e">
        <f>#REF!</f>
        <v>#REF!</v>
      </c>
      <c r="X26" s="513" t="e">
        <f>#REF!</f>
        <v>#REF!</v>
      </c>
    </row>
    <row r="27" spans="1:24" ht="15.95" customHeight="1">
      <c r="A27" s="96"/>
      <c r="B27" s="91"/>
      <c r="C27" s="91"/>
      <c r="D27" s="165" t="s">
        <v>9</v>
      </c>
      <c r="E27" s="657" t="s">
        <v>122</v>
      </c>
      <c r="F27" s="658"/>
      <c r="G27" s="108">
        <v>1</v>
      </c>
      <c r="H27" s="215"/>
      <c r="I27" s="108" t="e">
        <f>AVERAGE(I28:I37)*G27</f>
        <v>#REF!</v>
      </c>
      <c r="J27" s="161" t="e">
        <f>#REF!</f>
        <v>#REF!</v>
      </c>
      <c r="K27" s="108">
        <f>BPBD!L27</f>
        <v>0.6</v>
      </c>
      <c r="L27" s="108" t="e">
        <f>#REF!</f>
        <v>#REF!</v>
      </c>
      <c r="M27" s="108" t="e">
        <f>#REF!</f>
        <v>#REF!</v>
      </c>
      <c r="N27" s="108" t="e">
        <f>#REF!</f>
        <v>#REF!</v>
      </c>
      <c r="O27" s="108" t="e">
        <f>#REF!</f>
        <v>#REF!</v>
      </c>
      <c r="P27" s="108" t="e">
        <f>#REF!</f>
        <v>#REF!</v>
      </c>
      <c r="Q27" s="108" t="e">
        <f>#REF!</f>
        <v>#REF!</v>
      </c>
      <c r="R27" s="108" t="e">
        <f>#REF!</f>
        <v>#REF!</v>
      </c>
      <c r="S27" s="108" t="e">
        <f>#REF!</f>
        <v>#REF!</v>
      </c>
      <c r="T27" s="108" t="e">
        <f>#REF!</f>
        <v>#REF!</v>
      </c>
      <c r="U27" s="93" t="e">
        <f>#REF!</f>
        <v>#REF!</v>
      </c>
      <c r="V27" s="513" t="e">
        <f>#REF!</f>
        <v>#REF!</v>
      </c>
      <c r="W27" s="513" t="e">
        <f>#REF!</f>
        <v>#REF!</v>
      </c>
      <c r="X27" s="513" t="e">
        <f>#REF!</f>
        <v>#REF!</v>
      </c>
    </row>
    <row r="28" spans="1:24" ht="60">
      <c r="A28" s="138"/>
      <c r="B28" s="92"/>
      <c r="C28" s="92"/>
      <c r="D28" s="146"/>
      <c r="E28" s="148" t="s">
        <v>152</v>
      </c>
      <c r="F28" s="147" t="s">
        <v>227</v>
      </c>
      <c r="G28" s="93"/>
      <c r="H28" s="216"/>
      <c r="I28" s="93" t="e">
        <f t="shared" si="0"/>
        <v>#REF!</v>
      </c>
      <c r="J28" s="162" t="e">
        <f>#REF!</f>
        <v>#REF!</v>
      </c>
      <c r="K28" s="93">
        <f>BPBD!L28</f>
        <v>0.5</v>
      </c>
      <c r="L28" s="93" t="e">
        <f>#REF!</f>
        <v>#REF!</v>
      </c>
      <c r="M28" s="93" t="e">
        <f>#REF!</f>
        <v>#REF!</v>
      </c>
      <c r="N28" s="93" t="e">
        <f>#REF!</f>
        <v>#REF!</v>
      </c>
      <c r="O28" s="93" t="e">
        <f>#REF!</f>
        <v>#REF!</v>
      </c>
      <c r="P28" s="93" t="e">
        <f>#REF!</f>
        <v>#REF!</v>
      </c>
      <c r="Q28" s="93" t="e">
        <f>#REF!</f>
        <v>#REF!</v>
      </c>
      <c r="R28" s="93" t="e">
        <f>#REF!</f>
        <v>#REF!</v>
      </c>
      <c r="S28" s="93" t="e">
        <f>#REF!</f>
        <v>#REF!</v>
      </c>
      <c r="T28" s="93" t="e">
        <f>#REF!</f>
        <v>#REF!</v>
      </c>
      <c r="U28" s="93" t="e">
        <f>#REF!</f>
        <v>#REF!</v>
      </c>
      <c r="V28" s="513" t="e">
        <f>#REF!</f>
        <v>#REF!</v>
      </c>
      <c r="W28" s="513" t="e">
        <f>#REF!</f>
        <v>#REF!</v>
      </c>
      <c r="X28" s="513" t="e">
        <f>#REF!</f>
        <v>#REF!</v>
      </c>
    </row>
    <row r="29" spans="1:24" ht="30">
      <c r="A29" s="138"/>
      <c r="B29" s="92"/>
      <c r="C29" s="92"/>
      <c r="D29" s="146"/>
      <c r="E29" s="148" t="s">
        <v>155</v>
      </c>
      <c r="F29" s="147" t="s">
        <v>228</v>
      </c>
      <c r="G29" s="93"/>
      <c r="H29" s="216"/>
      <c r="I29" s="93" t="e">
        <f t="shared" si="0"/>
        <v>#REF!</v>
      </c>
      <c r="J29" s="162" t="e">
        <f>#REF!</f>
        <v>#REF!</v>
      </c>
      <c r="K29" s="93">
        <f>BPBD!L29</f>
        <v>0.5</v>
      </c>
      <c r="L29" s="93" t="e">
        <f>#REF!</f>
        <v>#REF!</v>
      </c>
      <c r="M29" s="93" t="e">
        <f>#REF!</f>
        <v>#REF!</v>
      </c>
      <c r="N29" s="93" t="e">
        <f>#REF!</f>
        <v>#REF!</v>
      </c>
      <c r="O29" s="93" t="e">
        <f>#REF!</f>
        <v>#REF!</v>
      </c>
      <c r="P29" s="93" t="e">
        <f>#REF!</f>
        <v>#REF!</v>
      </c>
      <c r="Q29" s="93" t="e">
        <f>#REF!</f>
        <v>#REF!</v>
      </c>
      <c r="R29" s="93" t="e">
        <f>#REF!</f>
        <v>#REF!</v>
      </c>
      <c r="S29" s="93" t="e">
        <f>#REF!</f>
        <v>#REF!</v>
      </c>
      <c r="T29" s="93" t="e">
        <f>#REF!</f>
        <v>#REF!</v>
      </c>
      <c r="U29" s="93" t="e">
        <f>#REF!</f>
        <v>#REF!</v>
      </c>
      <c r="V29" s="513" t="e">
        <f>#REF!</f>
        <v>#REF!</v>
      </c>
      <c r="W29" s="513" t="e">
        <f>#REF!</f>
        <v>#REF!</v>
      </c>
      <c r="X29" s="513" t="e">
        <f>#REF!</f>
        <v>#REF!</v>
      </c>
    </row>
    <row r="30" spans="1:24" ht="45">
      <c r="A30" s="138"/>
      <c r="B30" s="92"/>
      <c r="C30" s="92"/>
      <c r="D30" s="146"/>
      <c r="E30" s="148" t="s">
        <v>157</v>
      </c>
      <c r="F30" s="147" t="s">
        <v>229</v>
      </c>
      <c r="G30" s="93"/>
      <c r="H30" s="216"/>
      <c r="I30" s="93" t="e">
        <f t="shared" si="0"/>
        <v>#REF!</v>
      </c>
      <c r="J30" s="162" t="e">
        <f>#REF!</f>
        <v>#REF!</v>
      </c>
      <c r="K30" s="93">
        <f>BPBD!L30</f>
        <v>0.5</v>
      </c>
      <c r="L30" s="93" t="e">
        <f>#REF!</f>
        <v>#REF!</v>
      </c>
      <c r="M30" s="93" t="e">
        <f>#REF!</f>
        <v>#REF!</v>
      </c>
      <c r="N30" s="93" t="e">
        <f>#REF!</f>
        <v>#REF!</v>
      </c>
      <c r="O30" s="93" t="e">
        <f>#REF!</f>
        <v>#REF!</v>
      </c>
      <c r="P30" s="93" t="e">
        <f>#REF!</f>
        <v>#REF!</v>
      </c>
      <c r="Q30" s="93" t="e">
        <f>#REF!</f>
        <v>#REF!</v>
      </c>
      <c r="R30" s="93" t="e">
        <f>#REF!</f>
        <v>#REF!</v>
      </c>
      <c r="S30" s="93" t="e">
        <f>#REF!</f>
        <v>#REF!</v>
      </c>
      <c r="T30" s="93" t="e">
        <f>#REF!</f>
        <v>#REF!</v>
      </c>
      <c r="U30" s="93" t="e">
        <f>#REF!</f>
        <v>#REF!</v>
      </c>
      <c r="V30" s="513" t="e">
        <f>#REF!</f>
        <v>#REF!</v>
      </c>
      <c r="W30" s="513" t="e">
        <f>#REF!</f>
        <v>#REF!</v>
      </c>
      <c r="X30" s="513" t="e">
        <f>#REF!</f>
        <v>#REF!</v>
      </c>
    </row>
    <row r="31" spans="1:24" ht="60">
      <c r="A31" s="138"/>
      <c r="B31" s="92"/>
      <c r="C31" s="92"/>
      <c r="D31" s="146"/>
      <c r="E31" s="148" t="s">
        <v>164</v>
      </c>
      <c r="F31" s="147" t="s">
        <v>231</v>
      </c>
      <c r="G31" s="93"/>
      <c r="H31" s="216"/>
      <c r="I31" s="93" t="e">
        <f t="shared" si="0"/>
        <v>#REF!</v>
      </c>
      <c r="J31" s="162" t="e">
        <f>#REF!</f>
        <v>#REF!</v>
      </c>
      <c r="K31" s="93">
        <f>BPBD!L31</f>
        <v>0.5</v>
      </c>
      <c r="L31" s="93" t="e">
        <f>#REF!</f>
        <v>#REF!</v>
      </c>
      <c r="M31" s="93" t="e">
        <f>#REF!</f>
        <v>#REF!</v>
      </c>
      <c r="N31" s="93" t="e">
        <f>#REF!</f>
        <v>#REF!</v>
      </c>
      <c r="O31" s="93" t="e">
        <f>#REF!</f>
        <v>#REF!</v>
      </c>
      <c r="P31" s="93" t="e">
        <f>#REF!</f>
        <v>#REF!</v>
      </c>
      <c r="Q31" s="93" t="e">
        <f>#REF!</f>
        <v>#REF!</v>
      </c>
      <c r="R31" s="93" t="e">
        <f>#REF!</f>
        <v>#REF!</v>
      </c>
      <c r="S31" s="93" t="e">
        <f>#REF!</f>
        <v>#REF!</v>
      </c>
      <c r="T31" s="93" t="e">
        <f>#REF!</f>
        <v>#REF!</v>
      </c>
      <c r="U31" s="93" t="e">
        <f>#REF!</f>
        <v>#REF!</v>
      </c>
      <c r="V31" s="513" t="e">
        <f>#REF!</f>
        <v>#REF!</v>
      </c>
      <c r="W31" s="513" t="e">
        <f>#REF!</f>
        <v>#REF!</v>
      </c>
      <c r="X31" s="513" t="e">
        <f>#REF!</f>
        <v>#REF!</v>
      </c>
    </row>
    <row r="32" spans="1:24" ht="60">
      <c r="A32" s="138"/>
      <c r="B32" s="92"/>
      <c r="C32" s="92"/>
      <c r="D32" s="146"/>
      <c r="E32" s="148" t="s">
        <v>165</v>
      </c>
      <c r="F32" s="147" t="s">
        <v>540</v>
      </c>
      <c r="G32" s="93"/>
      <c r="H32" s="216"/>
      <c r="I32" s="93" t="e">
        <f t="shared" si="0"/>
        <v>#REF!</v>
      </c>
      <c r="J32" s="162" t="e">
        <f>#REF!</f>
        <v>#REF!</v>
      </c>
      <c r="K32" s="93">
        <f>BPBD!L32</f>
        <v>1</v>
      </c>
      <c r="L32" s="93" t="e">
        <f>#REF!</f>
        <v>#REF!</v>
      </c>
      <c r="M32" s="93" t="e">
        <f>#REF!</f>
        <v>#REF!</v>
      </c>
      <c r="N32" s="93" t="e">
        <f>#REF!</f>
        <v>#REF!</v>
      </c>
      <c r="O32" s="93" t="e">
        <f>#REF!</f>
        <v>#REF!</v>
      </c>
      <c r="P32" s="93" t="e">
        <f>#REF!</f>
        <v>#REF!</v>
      </c>
      <c r="Q32" s="93" t="e">
        <f>#REF!</f>
        <v>#REF!</v>
      </c>
      <c r="R32" s="93" t="e">
        <f>#REF!</f>
        <v>#REF!</v>
      </c>
      <c r="S32" s="93" t="e">
        <f>#REF!</f>
        <v>#REF!</v>
      </c>
      <c r="T32" s="93" t="e">
        <f>#REF!</f>
        <v>#REF!</v>
      </c>
      <c r="U32" s="93" t="e">
        <f>#REF!</f>
        <v>#REF!</v>
      </c>
      <c r="V32" s="513" t="e">
        <f>#REF!</f>
        <v>#REF!</v>
      </c>
      <c r="W32" s="513" t="e">
        <f>#REF!</f>
        <v>#REF!</v>
      </c>
      <c r="X32" s="513" t="e">
        <f>#REF!</f>
        <v>#REF!</v>
      </c>
    </row>
    <row r="33" spans="1:24" ht="60">
      <c r="A33" s="138"/>
      <c r="B33" s="92"/>
      <c r="C33" s="92"/>
      <c r="D33" s="146"/>
      <c r="E33" s="148" t="s">
        <v>167</v>
      </c>
      <c r="F33" s="147" t="s">
        <v>541</v>
      </c>
      <c r="G33" s="93"/>
      <c r="H33" s="216"/>
      <c r="I33" s="93" t="e">
        <f t="shared" si="0"/>
        <v>#REF!</v>
      </c>
      <c r="J33" s="162" t="e">
        <f>#REF!</f>
        <v>#REF!</v>
      </c>
      <c r="K33" s="93">
        <f>BPBD!L33</f>
        <v>1</v>
      </c>
      <c r="L33" s="93" t="e">
        <f>#REF!</f>
        <v>#REF!</v>
      </c>
      <c r="M33" s="93" t="e">
        <f>#REF!</f>
        <v>#REF!</v>
      </c>
      <c r="N33" s="93" t="e">
        <f>#REF!</f>
        <v>#REF!</v>
      </c>
      <c r="O33" s="93" t="e">
        <f>#REF!</f>
        <v>#REF!</v>
      </c>
      <c r="P33" s="93" t="e">
        <f>#REF!</f>
        <v>#REF!</v>
      </c>
      <c r="Q33" s="93" t="e">
        <f>#REF!</f>
        <v>#REF!</v>
      </c>
      <c r="R33" s="93" t="e">
        <f>#REF!</f>
        <v>#REF!</v>
      </c>
      <c r="S33" s="93" t="e">
        <f>#REF!</f>
        <v>#REF!</v>
      </c>
      <c r="T33" s="93" t="e">
        <f>#REF!</f>
        <v>#REF!</v>
      </c>
      <c r="U33" s="93" t="e">
        <f>#REF!</f>
        <v>#REF!</v>
      </c>
      <c r="V33" s="513" t="e">
        <f>#REF!</f>
        <v>#REF!</v>
      </c>
      <c r="W33" s="513" t="e">
        <f>#REF!</f>
        <v>#REF!</v>
      </c>
      <c r="X33" s="513" t="e">
        <f>#REF!</f>
        <v>#REF!</v>
      </c>
    </row>
    <row r="34" spans="1:24" ht="60">
      <c r="A34" s="138"/>
      <c r="B34" s="92"/>
      <c r="C34" s="92"/>
      <c r="D34" s="146"/>
      <c r="E34" s="148" t="s">
        <v>175</v>
      </c>
      <c r="F34" s="147" t="s">
        <v>233</v>
      </c>
      <c r="G34" s="93"/>
      <c r="H34" s="216"/>
      <c r="I34" s="93" t="e">
        <f t="shared" si="0"/>
        <v>#REF!</v>
      </c>
      <c r="J34" s="162" t="e">
        <f>#REF!</f>
        <v>#REF!</v>
      </c>
      <c r="K34" s="93">
        <f>BPBD!L34</f>
        <v>0.5</v>
      </c>
      <c r="L34" s="93" t="e">
        <f>#REF!</f>
        <v>#REF!</v>
      </c>
      <c r="M34" s="93" t="e">
        <f>#REF!</f>
        <v>#REF!</v>
      </c>
      <c r="N34" s="93" t="e">
        <f>#REF!</f>
        <v>#REF!</v>
      </c>
      <c r="O34" s="93" t="e">
        <f>#REF!</f>
        <v>#REF!</v>
      </c>
      <c r="P34" s="93" t="e">
        <f>#REF!</f>
        <v>#REF!</v>
      </c>
      <c r="Q34" s="93" t="e">
        <f>#REF!</f>
        <v>#REF!</v>
      </c>
      <c r="R34" s="93" t="e">
        <f>#REF!</f>
        <v>#REF!</v>
      </c>
      <c r="S34" s="93" t="e">
        <f>#REF!</f>
        <v>#REF!</v>
      </c>
      <c r="T34" s="93" t="e">
        <f>#REF!</f>
        <v>#REF!</v>
      </c>
      <c r="U34" s="93" t="e">
        <f>#REF!</f>
        <v>#REF!</v>
      </c>
      <c r="V34" s="513" t="e">
        <f>#REF!</f>
        <v>#REF!</v>
      </c>
      <c r="W34" s="513" t="e">
        <f>#REF!</f>
        <v>#REF!</v>
      </c>
      <c r="X34" s="513" t="e">
        <f>#REF!</f>
        <v>#REF!</v>
      </c>
    </row>
    <row r="35" spans="1:24" ht="45">
      <c r="A35" s="138"/>
      <c r="B35" s="92"/>
      <c r="C35" s="92"/>
      <c r="D35" s="146"/>
      <c r="E35" s="148" t="s">
        <v>177</v>
      </c>
      <c r="F35" s="147" t="s">
        <v>544</v>
      </c>
      <c r="G35" s="93"/>
      <c r="H35" s="216"/>
      <c r="I35" s="93" t="e">
        <f t="shared" si="0"/>
        <v>#REF!</v>
      </c>
      <c r="J35" s="162" t="e">
        <f>#REF!</f>
        <v>#REF!</v>
      </c>
      <c r="K35" s="93">
        <f>BPBD!L35</f>
        <v>0.5</v>
      </c>
      <c r="L35" s="93" t="e">
        <f>#REF!</f>
        <v>#REF!</v>
      </c>
      <c r="M35" s="93" t="e">
        <f>#REF!</f>
        <v>#REF!</v>
      </c>
      <c r="N35" s="93" t="e">
        <f>#REF!</f>
        <v>#REF!</v>
      </c>
      <c r="O35" s="93" t="e">
        <f>#REF!</f>
        <v>#REF!</v>
      </c>
      <c r="P35" s="93" t="e">
        <f>#REF!</f>
        <v>#REF!</v>
      </c>
      <c r="Q35" s="93" t="e">
        <f>#REF!</f>
        <v>#REF!</v>
      </c>
      <c r="R35" s="93" t="e">
        <f>#REF!</f>
        <v>#REF!</v>
      </c>
      <c r="S35" s="93" t="e">
        <f>#REF!</f>
        <v>#REF!</v>
      </c>
      <c r="T35" s="93" t="e">
        <f>#REF!</f>
        <v>#REF!</v>
      </c>
      <c r="U35" s="93" t="e">
        <f>#REF!</f>
        <v>#REF!</v>
      </c>
      <c r="V35" s="513" t="e">
        <f>#REF!</f>
        <v>#REF!</v>
      </c>
      <c r="W35" s="513" t="e">
        <f>#REF!</f>
        <v>#REF!</v>
      </c>
      <c r="X35" s="513" t="e">
        <f>#REF!</f>
        <v>#REF!</v>
      </c>
    </row>
    <row r="36" spans="1:24" ht="60">
      <c r="A36" s="138"/>
      <c r="B36" s="92"/>
      <c r="C36" s="92"/>
      <c r="D36" s="146"/>
      <c r="E36" s="148" t="s">
        <v>9</v>
      </c>
      <c r="F36" s="147" t="s">
        <v>546</v>
      </c>
      <c r="G36" s="93"/>
      <c r="H36" s="216"/>
      <c r="I36" s="93" t="e">
        <f t="shared" si="0"/>
        <v>#REF!</v>
      </c>
      <c r="J36" s="162" t="e">
        <f>#REF!</f>
        <v>#REF!</v>
      </c>
      <c r="K36" s="93">
        <f>BPBD!L36</f>
        <v>0.5</v>
      </c>
      <c r="L36" s="93" t="e">
        <f>#REF!</f>
        <v>#REF!</v>
      </c>
      <c r="M36" s="93" t="e">
        <f>#REF!</f>
        <v>#REF!</v>
      </c>
      <c r="N36" s="93" t="e">
        <f>#REF!</f>
        <v>#REF!</v>
      </c>
      <c r="O36" s="93" t="e">
        <f>#REF!</f>
        <v>#REF!</v>
      </c>
      <c r="P36" s="93" t="e">
        <f>#REF!</f>
        <v>#REF!</v>
      </c>
      <c r="Q36" s="93" t="e">
        <f>#REF!</f>
        <v>#REF!</v>
      </c>
      <c r="R36" s="93" t="e">
        <f>#REF!</f>
        <v>#REF!</v>
      </c>
      <c r="S36" s="93" t="e">
        <f>#REF!</f>
        <v>#REF!</v>
      </c>
      <c r="T36" s="93" t="e">
        <f>#REF!</f>
        <v>#REF!</v>
      </c>
      <c r="U36" s="93" t="e">
        <f>#REF!</f>
        <v>#REF!</v>
      </c>
      <c r="V36" s="513" t="e">
        <f>#REF!</f>
        <v>#REF!</v>
      </c>
      <c r="W36" s="513" t="e">
        <f>#REF!</f>
        <v>#REF!</v>
      </c>
      <c r="X36" s="513" t="e">
        <f>#REF!</f>
        <v>#REF!</v>
      </c>
    </row>
    <row r="37" spans="1:24" ht="75">
      <c r="A37" s="138"/>
      <c r="B37" s="92"/>
      <c r="C37" s="92"/>
      <c r="D37" s="146"/>
      <c r="E37" s="148" t="s">
        <v>234</v>
      </c>
      <c r="F37" s="147" t="s">
        <v>237</v>
      </c>
      <c r="G37" s="93"/>
      <c r="H37" s="216"/>
      <c r="I37" s="93" t="e">
        <f t="shared" si="0"/>
        <v>#REF!</v>
      </c>
      <c r="J37" s="162" t="e">
        <f>#REF!</f>
        <v>#REF!</v>
      </c>
      <c r="K37" s="93">
        <f>BPBD!L37</f>
        <v>0.5</v>
      </c>
      <c r="L37" s="93" t="e">
        <f>#REF!</f>
        <v>#REF!</v>
      </c>
      <c r="M37" s="93" t="e">
        <f>#REF!</f>
        <v>#REF!</v>
      </c>
      <c r="N37" s="93" t="e">
        <f>#REF!</f>
        <v>#REF!</v>
      </c>
      <c r="O37" s="93" t="e">
        <f>#REF!</f>
        <v>#REF!</v>
      </c>
      <c r="P37" s="93" t="e">
        <f>#REF!</f>
        <v>#REF!</v>
      </c>
      <c r="Q37" s="93" t="e">
        <f>#REF!</f>
        <v>#REF!</v>
      </c>
      <c r="R37" s="93" t="e">
        <f>#REF!</f>
        <v>#REF!</v>
      </c>
      <c r="S37" s="93" t="e">
        <f>#REF!</f>
        <v>#REF!</v>
      </c>
      <c r="T37" s="93" t="e">
        <f>#REF!</f>
        <v>#REF!</v>
      </c>
      <c r="U37" s="93" t="e">
        <f>#REF!</f>
        <v>#REF!</v>
      </c>
      <c r="V37" s="513" t="e">
        <f>#REF!</f>
        <v>#REF!</v>
      </c>
      <c r="W37" s="513" t="e">
        <f>#REF!</f>
        <v>#REF!</v>
      </c>
      <c r="X37" s="513" t="e">
        <f>#REF!</f>
        <v>#REF!</v>
      </c>
    </row>
    <row r="38" spans="1:24">
      <c r="A38" s="99"/>
      <c r="B38" s="100"/>
      <c r="C38" s="100"/>
      <c r="D38" s="142" t="s">
        <v>11</v>
      </c>
      <c r="E38" s="80" t="s">
        <v>113</v>
      </c>
      <c r="F38" s="101"/>
      <c r="G38" s="109">
        <v>1</v>
      </c>
      <c r="H38" s="217"/>
      <c r="I38" s="108" t="e">
        <f>AVERAGE(I39:I40)*G38</f>
        <v>#REF!</v>
      </c>
      <c r="J38" s="161" t="e">
        <f>#REF!</f>
        <v>#REF!</v>
      </c>
      <c r="K38" s="108">
        <f>BPBD!L38</f>
        <v>0</v>
      </c>
      <c r="L38" s="108" t="e">
        <f>#REF!</f>
        <v>#REF!</v>
      </c>
      <c r="M38" s="108" t="e">
        <f>#REF!</f>
        <v>#REF!</v>
      </c>
      <c r="N38" s="108" t="e">
        <f>#REF!</f>
        <v>#REF!</v>
      </c>
      <c r="O38" s="108" t="e">
        <f>#REF!</f>
        <v>#REF!</v>
      </c>
      <c r="P38" s="108" t="e">
        <f>#REF!</f>
        <v>#REF!</v>
      </c>
      <c r="Q38" s="108" t="e">
        <f>#REF!</f>
        <v>#REF!</v>
      </c>
      <c r="R38" s="108" t="e">
        <f>#REF!</f>
        <v>#REF!</v>
      </c>
      <c r="S38" s="108" t="e">
        <f>#REF!</f>
        <v>#REF!</v>
      </c>
      <c r="T38" s="108" t="e">
        <f>#REF!</f>
        <v>#REF!</v>
      </c>
      <c r="U38" s="93" t="e">
        <f>#REF!</f>
        <v>#REF!</v>
      </c>
      <c r="V38" s="513" t="e">
        <f>#REF!</f>
        <v>#REF!</v>
      </c>
      <c r="W38" s="513" t="e">
        <f>#REF!</f>
        <v>#REF!</v>
      </c>
      <c r="X38" s="513" t="e">
        <f>#REF!</f>
        <v>#REF!</v>
      </c>
    </row>
    <row r="39" spans="1:24" ht="60">
      <c r="A39" s="149"/>
      <c r="B39" s="150"/>
      <c r="C39" s="150"/>
      <c r="D39" s="151"/>
      <c r="E39" s="155" t="s">
        <v>152</v>
      </c>
      <c r="F39" s="152" t="s">
        <v>243</v>
      </c>
      <c r="G39" s="153"/>
      <c r="H39" s="217"/>
      <c r="I39" s="153" t="e">
        <f t="shared" si="0"/>
        <v>#REF!</v>
      </c>
      <c r="J39" s="306" t="e">
        <f>#REF!</f>
        <v>#REF!</v>
      </c>
      <c r="K39" s="153">
        <f>BPBD!L39</f>
        <v>0</v>
      </c>
      <c r="L39" s="153" t="e">
        <f>#REF!</f>
        <v>#REF!</v>
      </c>
      <c r="M39" s="153" t="e">
        <f>#REF!</f>
        <v>#REF!</v>
      </c>
      <c r="N39" s="153" t="e">
        <f>#REF!</f>
        <v>#REF!</v>
      </c>
      <c r="O39" s="153" t="e">
        <f>#REF!</f>
        <v>#REF!</v>
      </c>
      <c r="P39" s="153" t="e">
        <f>#REF!</f>
        <v>#REF!</v>
      </c>
      <c r="Q39" s="153" t="e">
        <f>#REF!</f>
        <v>#REF!</v>
      </c>
      <c r="R39" s="153" t="e">
        <f>#REF!</f>
        <v>#REF!</v>
      </c>
      <c r="S39" s="153" t="e">
        <f>#REF!</f>
        <v>#REF!</v>
      </c>
      <c r="T39" s="153" t="e">
        <f>#REF!</f>
        <v>#REF!</v>
      </c>
      <c r="U39" s="93" t="e">
        <f>#REF!</f>
        <v>#REF!</v>
      </c>
      <c r="V39" s="513" t="e">
        <f>#REF!</f>
        <v>#REF!</v>
      </c>
      <c r="W39" s="513" t="e">
        <f>#REF!</f>
        <v>#REF!</v>
      </c>
      <c r="X39" s="513" t="e">
        <f>#REF!</f>
        <v>#REF!</v>
      </c>
    </row>
    <row r="40" spans="1:24" ht="45">
      <c r="A40" s="149"/>
      <c r="B40" s="150"/>
      <c r="C40" s="150"/>
      <c r="D40" s="151"/>
      <c r="E40" s="155" t="s">
        <v>155</v>
      </c>
      <c r="F40" s="152" t="s">
        <v>634</v>
      </c>
      <c r="G40" s="153"/>
      <c r="H40" s="217"/>
      <c r="I40" s="153" t="e">
        <f t="shared" si="0"/>
        <v>#REF!</v>
      </c>
      <c r="J40" s="306" t="e">
        <f>#REF!</f>
        <v>#REF!</v>
      </c>
      <c r="K40" s="153">
        <f>BPBD!L40</f>
        <v>0</v>
      </c>
      <c r="L40" s="153" t="e">
        <f>#REF!</f>
        <v>#REF!</v>
      </c>
      <c r="M40" s="153" t="e">
        <f>#REF!</f>
        <v>#REF!</v>
      </c>
      <c r="N40" s="153" t="e">
        <f>#REF!</f>
        <v>#REF!</v>
      </c>
      <c r="O40" s="153" t="e">
        <f>#REF!</f>
        <v>#REF!</v>
      </c>
      <c r="P40" s="153" t="e">
        <f>#REF!</f>
        <v>#REF!</v>
      </c>
      <c r="Q40" s="153" t="e">
        <f>#REF!</f>
        <v>#REF!</v>
      </c>
      <c r="R40" s="153" t="e">
        <f>#REF!</f>
        <v>#REF!</v>
      </c>
      <c r="S40" s="153" t="e">
        <f>#REF!</f>
        <v>#REF!</v>
      </c>
      <c r="T40" s="153" t="e">
        <f>#REF!</f>
        <v>#REF!</v>
      </c>
      <c r="U40" s="93" t="e">
        <f>#REF!</f>
        <v>#REF!</v>
      </c>
      <c r="V40" s="513" t="e">
        <f>#REF!</f>
        <v>#REF!</v>
      </c>
      <c r="W40" s="513" t="e">
        <f>#REF!</f>
        <v>#REF!</v>
      </c>
      <c r="X40" s="513" t="e">
        <f>#REF!</f>
        <v>#REF!</v>
      </c>
    </row>
    <row r="41" spans="1:24" ht="15" customHeight="1">
      <c r="A41" s="97"/>
      <c r="B41" s="97"/>
      <c r="C41" s="98">
        <v>4</v>
      </c>
      <c r="D41" s="614" t="s">
        <v>23</v>
      </c>
      <c r="E41" s="615"/>
      <c r="F41" s="616"/>
      <c r="G41" s="28">
        <f>SUM(G42:G52)</f>
        <v>1</v>
      </c>
      <c r="H41" s="214"/>
      <c r="I41" s="28" t="e">
        <f>SUM(I42,I52)</f>
        <v>#REF!</v>
      </c>
      <c r="J41" s="207" t="e">
        <f>#REF!</f>
        <v>#REF!</v>
      </c>
      <c r="K41" s="28">
        <f>BPBD!L41</f>
        <v>0.63888888888888884</v>
      </c>
      <c r="L41" s="28" t="e">
        <f>#REF!</f>
        <v>#REF!</v>
      </c>
      <c r="M41" s="28" t="e">
        <f>#REF!</f>
        <v>#REF!</v>
      </c>
      <c r="N41" s="28" t="e">
        <f>#REF!</f>
        <v>#REF!</v>
      </c>
      <c r="O41" s="28" t="e">
        <f>#REF!</f>
        <v>#REF!</v>
      </c>
      <c r="P41" s="28" t="e">
        <f>#REF!</f>
        <v>#REF!</v>
      </c>
      <c r="Q41" s="28" t="e">
        <f>#REF!</f>
        <v>#REF!</v>
      </c>
      <c r="R41" s="28" t="e">
        <f>#REF!</f>
        <v>#REF!</v>
      </c>
      <c r="S41" s="28" t="e">
        <f>#REF!</f>
        <v>#REF!</v>
      </c>
      <c r="T41" s="28" t="e">
        <f>#REF!</f>
        <v>#REF!</v>
      </c>
      <c r="U41" s="93" t="e">
        <f>#REF!</f>
        <v>#REF!</v>
      </c>
      <c r="V41" s="513" t="e">
        <f>#REF!</f>
        <v>#REF!</v>
      </c>
      <c r="W41" s="513" t="e">
        <f>#REF!</f>
        <v>#REF!</v>
      </c>
      <c r="X41" s="513" t="e">
        <f>#REF!</f>
        <v>#REF!</v>
      </c>
    </row>
    <row r="42" spans="1:24" ht="15.95" customHeight="1">
      <c r="A42" s="96"/>
      <c r="B42" s="91"/>
      <c r="C42" s="91"/>
      <c r="D42" s="91" t="s">
        <v>9</v>
      </c>
      <c r="E42" s="547" t="s">
        <v>125</v>
      </c>
      <c r="F42" s="548"/>
      <c r="G42" s="108">
        <v>0.5</v>
      </c>
      <c r="H42" s="215"/>
      <c r="I42" s="108" t="e">
        <f>AVERAGE(I43:I51)*G42</f>
        <v>#REF!</v>
      </c>
      <c r="J42" s="161" t="e">
        <f>#REF!</f>
        <v>#REF!</v>
      </c>
      <c r="K42" s="108">
        <f>BPBD!L42</f>
        <v>0.1388888888888889</v>
      </c>
      <c r="L42" s="108" t="e">
        <f>#REF!</f>
        <v>#REF!</v>
      </c>
      <c r="M42" s="108" t="e">
        <f>#REF!</f>
        <v>#REF!</v>
      </c>
      <c r="N42" s="108" t="e">
        <f>#REF!</f>
        <v>#REF!</v>
      </c>
      <c r="O42" s="108" t="e">
        <f>#REF!</f>
        <v>#REF!</v>
      </c>
      <c r="P42" s="108" t="e">
        <f>#REF!</f>
        <v>#REF!</v>
      </c>
      <c r="Q42" s="108" t="e">
        <f>#REF!</f>
        <v>#REF!</v>
      </c>
      <c r="R42" s="108" t="e">
        <f>#REF!</f>
        <v>#REF!</v>
      </c>
      <c r="S42" s="108" t="e">
        <f>#REF!</f>
        <v>#REF!</v>
      </c>
      <c r="T42" s="108" t="e">
        <f>#REF!</f>
        <v>#REF!</v>
      </c>
      <c r="U42" s="93" t="e">
        <f>#REF!</f>
        <v>#REF!</v>
      </c>
      <c r="V42" s="513" t="e">
        <f>#REF!</f>
        <v>#REF!</v>
      </c>
      <c r="W42" s="513" t="e">
        <f>#REF!</f>
        <v>#REF!</v>
      </c>
      <c r="X42" s="513" t="e">
        <f>#REF!</f>
        <v>#REF!</v>
      </c>
    </row>
    <row r="43" spans="1:24" ht="45">
      <c r="A43" s="138"/>
      <c r="B43" s="92"/>
      <c r="C43" s="92"/>
      <c r="D43" s="92"/>
      <c r="E43" s="92" t="s">
        <v>152</v>
      </c>
      <c r="F43" s="296" t="s">
        <v>548</v>
      </c>
      <c r="G43" s="93"/>
      <c r="H43" s="216"/>
      <c r="I43" s="93" t="e">
        <f t="shared" si="0"/>
        <v>#REF!</v>
      </c>
      <c r="J43" s="162" t="e">
        <f>#REF!</f>
        <v>#REF!</v>
      </c>
      <c r="K43" s="93">
        <f>BPBD!L43</f>
        <v>0</v>
      </c>
      <c r="L43" s="93" t="e">
        <f>#REF!</f>
        <v>#REF!</v>
      </c>
      <c r="M43" s="93" t="e">
        <f>#REF!</f>
        <v>#REF!</v>
      </c>
      <c r="N43" s="93" t="e">
        <f>#REF!</f>
        <v>#REF!</v>
      </c>
      <c r="O43" s="93" t="e">
        <f>#REF!</f>
        <v>#REF!</v>
      </c>
      <c r="P43" s="93" t="e">
        <f>#REF!</f>
        <v>#REF!</v>
      </c>
      <c r="Q43" s="93" t="e">
        <f>#REF!</f>
        <v>#REF!</v>
      </c>
      <c r="R43" s="93" t="e">
        <f>#REF!</f>
        <v>#REF!</v>
      </c>
      <c r="S43" s="93" t="e">
        <f>#REF!</f>
        <v>#REF!</v>
      </c>
      <c r="T43" s="93" t="e">
        <f>#REF!</f>
        <v>#REF!</v>
      </c>
      <c r="U43" s="93" t="e">
        <f>#REF!</f>
        <v>#REF!</v>
      </c>
      <c r="V43" s="513" t="e">
        <f>#REF!</f>
        <v>#REF!</v>
      </c>
      <c r="W43" s="513" t="e">
        <f>#REF!</f>
        <v>#REF!</v>
      </c>
      <c r="X43" s="513" t="e">
        <f>#REF!</f>
        <v>#REF!</v>
      </c>
    </row>
    <row r="44" spans="1:24" ht="45">
      <c r="A44" s="138"/>
      <c r="B44" s="92"/>
      <c r="C44" s="92"/>
      <c r="D44" s="92"/>
      <c r="E44" s="92" t="s">
        <v>155</v>
      </c>
      <c r="F44" s="296" t="s">
        <v>246</v>
      </c>
      <c r="G44" s="93"/>
      <c r="H44" s="216"/>
      <c r="I44" s="93" t="e">
        <f t="shared" si="0"/>
        <v>#REF!</v>
      </c>
      <c r="J44" s="162" t="e">
        <f>#REF!</f>
        <v>#REF!</v>
      </c>
      <c r="K44" s="93">
        <f>BPBD!L44</f>
        <v>0</v>
      </c>
      <c r="L44" s="93" t="e">
        <f>#REF!</f>
        <v>#REF!</v>
      </c>
      <c r="M44" s="93" t="e">
        <f>#REF!</f>
        <v>#REF!</v>
      </c>
      <c r="N44" s="93" t="e">
        <f>#REF!</f>
        <v>#REF!</v>
      </c>
      <c r="O44" s="93" t="e">
        <f>#REF!</f>
        <v>#REF!</v>
      </c>
      <c r="P44" s="93" t="e">
        <f>#REF!</f>
        <v>#REF!</v>
      </c>
      <c r="Q44" s="93" t="e">
        <f>#REF!</f>
        <v>#REF!</v>
      </c>
      <c r="R44" s="93" t="e">
        <f>#REF!</f>
        <v>#REF!</v>
      </c>
      <c r="S44" s="93" t="e">
        <f>#REF!</f>
        <v>#REF!</v>
      </c>
      <c r="T44" s="93" t="e">
        <f>#REF!</f>
        <v>#REF!</v>
      </c>
      <c r="U44" s="93" t="e">
        <f>#REF!</f>
        <v>#REF!</v>
      </c>
      <c r="V44" s="513" t="e">
        <f>#REF!</f>
        <v>#REF!</v>
      </c>
      <c r="W44" s="513" t="e">
        <f>#REF!</f>
        <v>#REF!</v>
      </c>
      <c r="X44" s="513" t="e">
        <f>#REF!</f>
        <v>#REF!</v>
      </c>
    </row>
    <row r="45" spans="1:24" ht="60">
      <c r="A45" s="138"/>
      <c r="B45" s="92"/>
      <c r="C45" s="92"/>
      <c r="D45" s="92"/>
      <c r="E45" s="92" t="s">
        <v>157</v>
      </c>
      <c r="F45" s="296" t="s">
        <v>247</v>
      </c>
      <c r="G45" s="93"/>
      <c r="H45" s="216"/>
      <c r="I45" s="93" t="e">
        <f t="shared" si="0"/>
        <v>#REF!</v>
      </c>
      <c r="J45" s="162" t="e">
        <f>#REF!</f>
        <v>#REF!</v>
      </c>
      <c r="K45" s="93">
        <f>BPBD!L45</f>
        <v>0</v>
      </c>
      <c r="L45" s="93" t="e">
        <f>#REF!</f>
        <v>#REF!</v>
      </c>
      <c r="M45" s="93" t="e">
        <f>#REF!</f>
        <v>#REF!</v>
      </c>
      <c r="N45" s="93" t="e">
        <f>#REF!</f>
        <v>#REF!</v>
      </c>
      <c r="O45" s="93" t="e">
        <f>#REF!</f>
        <v>#REF!</v>
      </c>
      <c r="P45" s="93" t="e">
        <f>#REF!</f>
        <v>#REF!</v>
      </c>
      <c r="Q45" s="93" t="e">
        <f>#REF!</f>
        <v>#REF!</v>
      </c>
      <c r="R45" s="93" t="e">
        <f>#REF!</f>
        <v>#REF!</v>
      </c>
      <c r="S45" s="93" t="e">
        <f>#REF!</f>
        <v>#REF!</v>
      </c>
      <c r="T45" s="93" t="e">
        <f>#REF!</f>
        <v>#REF!</v>
      </c>
      <c r="U45" s="93" t="e">
        <f>#REF!</f>
        <v>#REF!</v>
      </c>
      <c r="V45" s="513" t="e">
        <f>#REF!</f>
        <v>#REF!</v>
      </c>
      <c r="W45" s="513" t="e">
        <f>#REF!</f>
        <v>#REF!</v>
      </c>
      <c r="X45" s="513" t="e">
        <f>#REF!</f>
        <v>#REF!</v>
      </c>
    </row>
    <row r="46" spans="1:24" ht="75">
      <c r="A46" s="138"/>
      <c r="B46" s="92"/>
      <c r="C46" s="92"/>
      <c r="D46" s="92"/>
      <c r="E46" s="92" t="s">
        <v>164</v>
      </c>
      <c r="F46" s="296" t="s">
        <v>248</v>
      </c>
      <c r="G46" s="93"/>
      <c r="H46" s="216"/>
      <c r="I46" s="93" t="e">
        <f t="shared" si="0"/>
        <v>#REF!</v>
      </c>
      <c r="J46" s="162" t="e">
        <f>#REF!</f>
        <v>#REF!</v>
      </c>
      <c r="K46" s="93">
        <f>BPBD!L46</f>
        <v>0</v>
      </c>
      <c r="L46" s="93" t="e">
        <f>#REF!</f>
        <v>#REF!</v>
      </c>
      <c r="M46" s="93" t="e">
        <f>#REF!</f>
        <v>#REF!</v>
      </c>
      <c r="N46" s="93" t="e">
        <f>#REF!</f>
        <v>#REF!</v>
      </c>
      <c r="O46" s="93" t="e">
        <f>#REF!</f>
        <v>#REF!</v>
      </c>
      <c r="P46" s="93" t="e">
        <f>#REF!</f>
        <v>#REF!</v>
      </c>
      <c r="Q46" s="93" t="e">
        <f>#REF!</f>
        <v>#REF!</v>
      </c>
      <c r="R46" s="93" t="e">
        <f>#REF!</f>
        <v>#REF!</v>
      </c>
      <c r="S46" s="93" t="e">
        <f>#REF!</f>
        <v>#REF!</v>
      </c>
      <c r="T46" s="93" t="e">
        <f>#REF!</f>
        <v>#REF!</v>
      </c>
      <c r="U46" s="93" t="e">
        <f>#REF!</f>
        <v>#REF!</v>
      </c>
      <c r="V46" s="513" t="e">
        <f>#REF!</f>
        <v>#REF!</v>
      </c>
      <c r="W46" s="513" t="e">
        <f>#REF!</f>
        <v>#REF!</v>
      </c>
      <c r="X46" s="513" t="e">
        <f>#REF!</f>
        <v>#REF!</v>
      </c>
    </row>
    <row r="47" spans="1:24" ht="45">
      <c r="A47" s="138"/>
      <c r="B47" s="92"/>
      <c r="C47" s="92"/>
      <c r="D47" s="92"/>
      <c r="E47" s="92" t="s">
        <v>165</v>
      </c>
      <c r="F47" s="296" t="s">
        <v>249</v>
      </c>
      <c r="G47" s="93"/>
      <c r="H47" s="216"/>
      <c r="I47" s="93" t="e">
        <f t="shared" si="0"/>
        <v>#REF!</v>
      </c>
      <c r="J47" s="162" t="e">
        <f>#REF!</f>
        <v>#REF!</v>
      </c>
      <c r="K47" s="93">
        <f>BPBD!L47</f>
        <v>0.67</v>
      </c>
      <c r="L47" s="93" t="e">
        <f>#REF!</f>
        <v>#REF!</v>
      </c>
      <c r="M47" s="93" t="e">
        <f>#REF!</f>
        <v>#REF!</v>
      </c>
      <c r="N47" s="93" t="e">
        <f>#REF!</f>
        <v>#REF!</v>
      </c>
      <c r="O47" s="93" t="e">
        <f>#REF!</f>
        <v>#REF!</v>
      </c>
      <c r="P47" s="93" t="e">
        <f>#REF!</f>
        <v>#REF!</v>
      </c>
      <c r="Q47" s="93" t="e">
        <f>#REF!</f>
        <v>#REF!</v>
      </c>
      <c r="R47" s="93" t="e">
        <f>#REF!</f>
        <v>#REF!</v>
      </c>
      <c r="S47" s="93" t="e">
        <f>#REF!</f>
        <v>#REF!</v>
      </c>
      <c r="T47" s="93" t="e">
        <f>#REF!</f>
        <v>#REF!</v>
      </c>
      <c r="U47" s="93" t="e">
        <f>#REF!</f>
        <v>#REF!</v>
      </c>
      <c r="V47" s="513" t="e">
        <f>#REF!</f>
        <v>#REF!</v>
      </c>
      <c r="W47" s="513" t="e">
        <f>#REF!</f>
        <v>#REF!</v>
      </c>
      <c r="X47" s="513" t="e">
        <f>#REF!</f>
        <v>#REF!</v>
      </c>
    </row>
    <row r="48" spans="1:24" ht="45">
      <c r="A48" s="138"/>
      <c r="B48" s="92"/>
      <c r="C48" s="92"/>
      <c r="D48" s="92"/>
      <c r="E48" s="92" t="s">
        <v>167</v>
      </c>
      <c r="F48" s="296" t="s">
        <v>250</v>
      </c>
      <c r="G48" s="93"/>
      <c r="H48" s="216"/>
      <c r="I48" s="93" t="e">
        <f t="shared" si="0"/>
        <v>#REF!</v>
      </c>
      <c r="J48" s="162" t="e">
        <f>#REF!</f>
        <v>#REF!</v>
      </c>
      <c r="K48" s="93">
        <f>BPBD!L48</f>
        <v>0.5</v>
      </c>
      <c r="L48" s="93" t="e">
        <f>#REF!</f>
        <v>#REF!</v>
      </c>
      <c r="M48" s="93" t="e">
        <f>#REF!</f>
        <v>#REF!</v>
      </c>
      <c r="N48" s="93" t="e">
        <f>#REF!</f>
        <v>#REF!</v>
      </c>
      <c r="O48" s="93" t="e">
        <f>#REF!</f>
        <v>#REF!</v>
      </c>
      <c r="P48" s="93" t="e">
        <f>#REF!</f>
        <v>#REF!</v>
      </c>
      <c r="Q48" s="93" t="e">
        <f>#REF!</f>
        <v>#REF!</v>
      </c>
      <c r="R48" s="93" t="e">
        <f>#REF!</f>
        <v>#REF!</v>
      </c>
      <c r="S48" s="93" t="e">
        <f>#REF!</f>
        <v>#REF!</v>
      </c>
      <c r="T48" s="93" t="e">
        <f>#REF!</f>
        <v>#REF!</v>
      </c>
      <c r="U48" s="93" t="e">
        <f>#REF!</f>
        <v>#REF!</v>
      </c>
      <c r="V48" s="513" t="e">
        <f>#REF!</f>
        <v>#REF!</v>
      </c>
      <c r="W48" s="513" t="e">
        <f>#REF!</f>
        <v>#REF!</v>
      </c>
      <c r="X48" s="513" t="e">
        <f>#REF!</f>
        <v>#REF!</v>
      </c>
    </row>
    <row r="49" spans="1:24" ht="30">
      <c r="A49" s="138"/>
      <c r="B49" s="92"/>
      <c r="C49" s="92"/>
      <c r="D49" s="92"/>
      <c r="E49" s="92" t="s">
        <v>175</v>
      </c>
      <c r="F49" s="296" t="s">
        <v>251</v>
      </c>
      <c r="G49" s="93"/>
      <c r="H49" s="216"/>
      <c r="I49" s="93" t="e">
        <f t="shared" si="0"/>
        <v>#REF!</v>
      </c>
      <c r="J49" s="162" t="e">
        <f>#REF!</f>
        <v>#REF!</v>
      </c>
      <c r="K49" s="93">
        <f>BPBD!L49</f>
        <v>1</v>
      </c>
      <c r="L49" s="93" t="e">
        <f>#REF!</f>
        <v>#REF!</v>
      </c>
      <c r="M49" s="93" t="e">
        <f>#REF!</f>
        <v>#REF!</v>
      </c>
      <c r="N49" s="93" t="e">
        <f>#REF!</f>
        <v>#REF!</v>
      </c>
      <c r="O49" s="93" t="e">
        <f>#REF!</f>
        <v>#REF!</v>
      </c>
      <c r="P49" s="93" t="e">
        <f>#REF!</f>
        <v>#REF!</v>
      </c>
      <c r="Q49" s="93" t="e">
        <f>#REF!</f>
        <v>#REF!</v>
      </c>
      <c r="R49" s="93" t="e">
        <f>#REF!</f>
        <v>#REF!</v>
      </c>
      <c r="S49" s="93" t="e">
        <f>#REF!</f>
        <v>#REF!</v>
      </c>
      <c r="T49" s="93" t="e">
        <f>#REF!</f>
        <v>#REF!</v>
      </c>
      <c r="U49" s="93" t="e">
        <f>#REF!</f>
        <v>#REF!</v>
      </c>
      <c r="V49" s="513" t="e">
        <f>#REF!</f>
        <v>#REF!</v>
      </c>
      <c r="W49" s="513" t="e">
        <f>#REF!</f>
        <v>#REF!</v>
      </c>
      <c r="X49" s="513" t="e">
        <f>#REF!</f>
        <v>#REF!</v>
      </c>
    </row>
    <row r="50" spans="1:24" ht="90">
      <c r="A50" s="138"/>
      <c r="B50" s="92"/>
      <c r="C50" s="92"/>
      <c r="D50" s="92"/>
      <c r="E50" s="92" t="s">
        <v>177</v>
      </c>
      <c r="F50" s="296" t="s">
        <v>252</v>
      </c>
      <c r="G50" s="93"/>
      <c r="H50" s="216"/>
      <c r="I50" s="93" t="e">
        <f t="shared" si="0"/>
        <v>#REF!</v>
      </c>
      <c r="J50" s="162" t="e">
        <f>#REF!</f>
        <v>#REF!</v>
      </c>
      <c r="K50" s="93">
        <f>BPBD!L50</f>
        <v>0.33</v>
      </c>
      <c r="L50" s="93" t="e">
        <f>#REF!</f>
        <v>#REF!</v>
      </c>
      <c r="M50" s="93" t="e">
        <f>#REF!</f>
        <v>#REF!</v>
      </c>
      <c r="N50" s="93" t="e">
        <f>#REF!</f>
        <v>#REF!</v>
      </c>
      <c r="O50" s="93" t="e">
        <f>#REF!</f>
        <v>#REF!</v>
      </c>
      <c r="P50" s="93" t="e">
        <f>#REF!</f>
        <v>#REF!</v>
      </c>
      <c r="Q50" s="93" t="e">
        <f>#REF!</f>
        <v>#REF!</v>
      </c>
      <c r="R50" s="93" t="e">
        <f>#REF!</f>
        <v>#REF!</v>
      </c>
      <c r="S50" s="93" t="e">
        <f>#REF!</f>
        <v>#REF!</v>
      </c>
      <c r="T50" s="93" t="e">
        <f>#REF!</f>
        <v>#REF!</v>
      </c>
      <c r="U50" s="93" t="e">
        <f>#REF!</f>
        <v>#REF!</v>
      </c>
      <c r="V50" s="513" t="e">
        <f>#REF!</f>
        <v>#REF!</v>
      </c>
      <c r="W50" s="513" t="e">
        <f>#REF!</f>
        <v>#REF!</v>
      </c>
      <c r="X50" s="513" t="e">
        <f>#REF!</f>
        <v>#REF!</v>
      </c>
    </row>
    <row r="51" spans="1:24" ht="105">
      <c r="A51" s="138"/>
      <c r="B51" s="92"/>
      <c r="C51" s="92"/>
      <c r="D51" s="92"/>
      <c r="E51" s="92" t="s">
        <v>9</v>
      </c>
      <c r="F51" s="296" t="s">
        <v>253</v>
      </c>
      <c r="G51" s="93"/>
      <c r="H51" s="216"/>
      <c r="I51" s="93" t="e">
        <f t="shared" si="0"/>
        <v>#REF!</v>
      </c>
      <c r="J51" s="162" t="e">
        <f>#REF!</f>
        <v>#REF!</v>
      </c>
      <c r="K51" s="93">
        <f>BPBD!L51</f>
        <v>0</v>
      </c>
      <c r="L51" s="93" t="e">
        <f>#REF!</f>
        <v>#REF!</v>
      </c>
      <c r="M51" s="93" t="e">
        <f>#REF!</f>
        <v>#REF!</v>
      </c>
      <c r="N51" s="93" t="e">
        <f>#REF!</f>
        <v>#REF!</v>
      </c>
      <c r="O51" s="93" t="e">
        <f>#REF!</f>
        <v>#REF!</v>
      </c>
      <c r="P51" s="93" t="e">
        <f>#REF!</f>
        <v>#REF!</v>
      </c>
      <c r="Q51" s="93" t="e">
        <f>#REF!</f>
        <v>#REF!</v>
      </c>
      <c r="R51" s="93" t="e">
        <f>#REF!</f>
        <v>#REF!</v>
      </c>
      <c r="S51" s="93" t="e">
        <f>#REF!</f>
        <v>#REF!</v>
      </c>
      <c r="T51" s="93" t="e">
        <f>#REF!</f>
        <v>#REF!</v>
      </c>
      <c r="U51" s="93" t="e">
        <f>#REF!</f>
        <v>#REF!</v>
      </c>
      <c r="V51" s="513" t="e">
        <f>#REF!</f>
        <v>#REF!</v>
      </c>
      <c r="W51" s="513" t="e">
        <f>#REF!</f>
        <v>#REF!</v>
      </c>
      <c r="X51" s="513" t="e">
        <f>#REF!</f>
        <v>#REF!</v>
      </c>
    </row>
    <row r="52" spans="1:24" ht="15.95" customHeight="1">
      <c r="A52" s="96"/>
      <c r="B52" s="91"/>
      <c r="C52" s="91"/>
      <c r="D52" s="91" t="s">
        <v>11</v>
      </c>
      <c r="E52" s="547" t="s">
        <v>94</v>
      </c>
      <c r="F52" s="548"/>
      <c r="G52" s="108">
        <v>0.5</v>
      </c>
      <c r="H52" s="215"/>
      <c r="I52" s="108" t="e">
        <f>AVERAGE(I53:I54)*G52</f>
        <v>#REF!</v>
      </c>
      <c r="J52" s="161" t="e">
        <f>#REF!</f>
        <v>#REF!</v>
      </c>
      <c r="K52" s="108">
        <f>BPBD!L52</f>
        <v>0.5</v>
      </c>
      <c r="L52" s="108" t="e">
        <f>#REF!</f>
        <v>#REF!</v>
      </c>
      <c r="M52" s="108" t="e">
        <f>#REF!</f>
        <v>#REF!</v>
      </c>
      <c r="N52" s="108" t="e">
        <f>#REF!</f>
        <v>#REF!</v>
      </c>
      <c r="O52" s="108" t="e">
        <f>#REF!</f>
        <v>#REF!</v>
      </c>
      <c r="P52" s="108" t="e">
        <f>#REF!</f>
        <v>#REF!</v>
      </c>
      <c r="Q52" s="108" t="e">
        <f>#REF!</f>
        <v>#REF!</v>
      </c>
      <c r="R52" s="108" t="e">
        <f>#REF!</f>
        <v>#REF!</v>
      </c>
      <c r="S52" s="108" t="e">
        <f>#REF!</f>
        <v>#REF!</v>
      </c>
      <c r="T52" s="93" t="e">
        <f>#REF!</f>
        <v>#REF!</v>
      </c>
      <c r="U52" s="93" t="e">
        <f>#REF!</f>
        <v>#REF!</v>
      </c>
      <c r="V52" s="513" t="e">
        <f>#REF!</f>
        <v>#REF!</v>
      </c>
      <c r="W52" s="513" t="e">
        <f>#REF!</f>
        <v>#REF!</v>
      </c>
      <c r="X52" s="513" t="e">
        <f>#REF!</f>
        <v>#REF!</v>
      </c>
    </row>
    <row r="53" spans="1:24" ht="45">
      <c r="A53" s="138"/>
      <c r="B53" s="92"/>
      <c r="C53" s="92"/>
      <c r="D53" s="84"/>
      <c r="E53" s="92" t="s">
        <v>152</v>
      </c>
      <c r="F53" s="296" t="s">
        <v>604</v>
      </c>
      <c r="G53" s="93"/>
      <c r="H53" s="216"/>
      <c r="I53" s="93" t="e">
        <f t="shared" si="0"/>
        <v>#REF!</v>
      </c>
      <c r="J53" s="162" t="e">
        <f>#REF!</f>
        <v>#REF!</v>
      </c>
      <c r="K53" s="93">
        <f>BPBD!L53</f>
        <v>1</v>
      </c>
      <c r="L53" s="93" t="e">
        <f>#REF!</f>
        <v>#REF!</v>
      </c>
      <c r="M53" s="93" t="e">
        <f>#REF!</f>
        <v>#REF!</v>
      </c>
      <c r="N53" s="93" t="e">
        <f>#REF!</f>
        <v>#REF!</v>
      </c>
      <c r="O53" s="93" t="e">
        <f>#REF!</f>
        <v>#REF!</v>
      </c>
      <c r="P53" s="93" t="e">
        <f>#REF!</f>
        <v>#REF!</v>
      </c>
      <c r="Q53" s="93" t="e">
        <f>#REF!</f>
        <v>#REF!</v>
      </c>
      <c r="R53" s="93" t="e">
        <f>#REF!</f>
        <v>#REF!</v>
      </c>
      <c r="S53" s="93" t="e">
        <f>#REF!</f>
        <v>#REF!</v>
      </c>
      <c r="T53" s="93" t="e">
        <f>#REF!</f>
        <v>#REF!</v>
      </c>
      <c r="U53" s="93" t="e">
        <f>#REF!</f>
        <v>#REF!</v>
      </c>
      <c r="V53" s="513" t="e">
        <f>#REF!</f>
        <v>#REF!</v>
      </c>
      <c r="W53" s="513" t="e">
        <f>#REF!</f>
        <v>#REF!</v>
      </c>
      <c r="X53" s="513" t="e">
        <f>#REF!</f>
        <v>#REF!</v>
      </c>
    </row>
    <row r="54" spans="1:24" ht="45">
      <c r="A54" s="138"/>
      <c r="B54" s="92"/>
      <c r="C54" s="92"/>
      <c r="D54" s="84"/>
      <c r="E54" s="92" t="s">
        <v>155</v>
      </c>
      <c r="F54" s="296" t="s">
        <v>259</v>
      </c>
      <c r="G54" s="93"/>
      <c r="H54" s="216"/>
      <c r="I54" s="93" t="e">
        <f t="shared" si="0"/>
        <v>#REF!</v>
      </c>
      <c r="J54" s="162" t="e">
        <f>#REF!</f>
        <v>#REF!</v>
      </c>
      <c r="K54" s="93">
        <f>BPBD!L54</f>
        <v>1</v>
      </c>
      <c r="L54" s="93" t="e">
        <f>#REF!</f>
        <v>#REF!</v>
      </c>
      <c r="M54" s="93" t="e">
        <f>#REF!</f>
        <v>#REF!</v>
      </c>
      <c r="N54" s="93" t="e">
        <f>#REF!</f>
        <v>#REF!</v>
      </c>
      <c r="O54" s="93" t="e">
        <f>#REF!</f>
        <v>#REF!</v>
      </c>
      <c r="P54" s="93" t="e">
        <f>#REF!</f>
        <v>#REF!</v>
      </c>
      <c r="Q54" s="93" t="e">
        <f>#REF!</f>
        <v>#REF!</v>
      </c>
      <c r="R54" s="93" t="e">
        <f>#REF!</f>
        <v>#REF!</v>
      </c>
      <c r="S54" s="93" t="e">
        <f>#REF!</f>
        <v>#REF!</v>
      </c>
      <c r="T54" s="93" t="e">
        <f>#REF!</f>
        <v>#REF!</v>
      </c>
      <c r="U54" s="93" t="e">
        <f>#REF!</f>
        <v>#REF!</v>
      </c>
      <c r="V54" s="513" t="e">
        <f>#REF!</f>
        <v>#REF!</v>
      </c>
      <c r="W54" s="513" t="e">
        <f>#REF!</f>
        <v>#REF!</v>
      </c>
      <c r="X54" s="513" t="e">
        <f>#REF!</f>
        <v>#REF!</v>
      </c>
    </row>
    <row r="55" spans="1:24" ht="15" customHeight="1">
      <c r="A55" s="97"/>
      <c r="B55" s="97"/>
      <c r="C55" s="98">
        <v>5</v>
      </c>
      <c r="D55" s="614" t="s">
        <v>27</v>
      </c>
      <c r="E55" s="615"/>
      <c r="F55" s="616"/>
      <c r="G55" s="28">
        <f>SUM(G56:G76)</f>
        <v>1.4</v>
      </c>
      <c r="H55" s="214"/>
      <c r="I55" s="28" t="e">
        <f>SUM(I56,I60,I63,I70,I73,I76)</f>
        <v>#REF!</v>
      </c>
      <c r="J55" s="207" t="e">
        <f>#REF!</f>
        <v>#REF!</v>
      </c>
      <c r="K55" s="28">
        <f>BPBD!L55</f>
        <v>1.1703333333333334</v>
      </c>
      <c r="L55" s="28" t="e">
        <f>#REF!</f>
        <v>#REF!</v>
      </c>
      <c r="M55" s="28" t="e">
        <f>#REF!</f>
        <v>#REF!</v>
      </c>
      <c r="N55" s="28" t="e">
        <f>#REF!</f>
        <v>#REF!</v>
      </c>
      <c r="O55" s="28" t="e">
        <f>#REF!</f>
        <v>#REF!</v>
      </c>
      <c r="P55" s="28" t="e">
        <f>#REF!</f>
        <v>#REF!</v>
      </c>
      <c r="Q55" s="28" t="e">
        <f>#REF!</f>
        <v>#REF!</v>
      </c>
      <c r="R55" s="28" t="e">
        <f>#REF!</f>
        <v>#REF!</v>
      </c>
      <c r="S55" s="28" t="e">
        <f>#REF!</f>
        <v>#REF!</v>
      </c>
      <c r="T55" s="93" t="e">
        <f>#REF!</f>
        <v>#REF!</v>
      </c>
      <c r="U55" s="93" t="e">
        <f>#REF!</f>
        <v>#REF!</v>
      </c>
      <c r="V55" s="513" t="e">
        <f>#REF!</f>
        <v>#REF!</v>
      </c>
      <c r="W55" s="513" t="e">
        <f>#REF!</f>
        <v>#REF!</v>
      </c>
      <c r="X55" s="513" t="e">
        <f>#REF!</f>
        <v>#REF!</v>
      </c>
    </row>
    <row r="56" spans="1:24" ht="15.95" customHeight="1">
      <c r="A56" s="96"/>
      <c r="B56" s="91"/>
      <c r="C56" s="91"/>
      <c r="D56" s="91" t="s">
        <v>9</v>
      </c>
      <c r="E56" s="547" t="s">
        <v>132</v>
      </c>
      <c r="F56" s="548"/>
      <c r="G56" s="108">
        <v>0.2</v>
      </c>
      <c r="H56" s="215"/>
      <c r="I56" s="108" t="e">
        <f>AVERAGE(I57:I59)*G56</f>
        <v>#REF!</v>
      </c>
      <c r="J56" s="161" t="e">
        <f>#REF!</f>
        <v>#REF!</v>
      </c>
      <c r="K56" s="108">
        <f>BPBD!L56</f>
        <v>0.16666666666666669</v>
      </c>
      <c r="L56" s="108" t="e">
        <f>#REF!</f>
        <v>#REF!</v>
      </c>
      <c r="M56" s="108" t="e">
        <f>#REF!</f>
        <v>#REF!</v>
      </c>
      <c r="N56" s="108" t="e">
        <f>#REF!</f>
        <v>#REF!</v>
      </c>
      <c r="O56" s="108" t="e">
        <f>#REF!</f>
        <v>#REF!</v>
      </c>
      <c r="P56" s="108" t="e">
        <f>#REF!</f>
        <v>#REF!</v>
      </c>
      <c r="Q56" s="108" t="e">
        <f>#REF!</f>
        <v>#REF!</v>
      </c>
      <c r="R56" s="108" t="e">
        <f>#REF!</f>
        <v>#REF!</v>
      </c>
      <c r="S56" s="108" t="e">
        <f>#REF!</f>
        <v>#REF!</v>
      </c>
      <c r="T56" s="93" t="e">
        <f>#REF!</f>
        <v>#REF!</v>
      </c>
      <c r="U56" s="93" t="e">
        <f>#REF!</f>
        <v>#REF!</v>
      </c>
      <c r="V56" s="513" t="e">
        <f>#REF!</f>
        <v>#REF!</v>
      </c>
      <c r="W56" s="513" t="e">
        <f>#REF!</f>
        <v>#REF!</v>
      </c>
      <c r="X56" s="513" t="e">
        <f>#REF!</f>
        <v>#REF!</v>
      </c>
    </row>
    <row r="57" spans="1:24" ht="45">
      <c r="A57" s="138"/>
      <c r="B57" s="92"/>
      <c r="C57" s="92"/>
      <c r="D57" s="92"/>
      <c r="E57" s="92" t="s">
        <v>152</v>
      </c>
      <c r="F57" s="296" t="s">
        <v>283</v>
      </c>
      <c r="G57" s="93"/>
      <c r="H57" s="216"/>
      <c r="I57" s="93" t="e">
        <f t="shared" si="0"/>
        <v>#REF!</v>
      </c>
      <c r="J57" s="162" t="e">
        <f>#REF!</f>
        <v>#REF!</v>
      </c>
      <c r="K57" s="93">
        <f>BPBD!L57</f>
        <v>0.5</v>
      </c>
      <c r="L57" s="93" t="e">
        <f>#REF!</f>
        <v>#REF!</v>
      </c>
      <c r="M57" s="93" t="e">
        <f>#REF!</f>
        <v>#REF!</v>
      </c>
      <c r="N57" s="93" t="e">
        <f>#REF!</f>
        <v>#REF!</v>
      </c>
      <c r="O57" s="93" t="e">
        <f>#REF!</f>
        <v>#REF!</v>
      </c>
      <c r="P57" s="93" t="e">
        <f>#REF!</f>
        <v>#REF!</v>
      </c>
      <c r="Q57" s="93" t="e">
        <f>#REF!</f>
        <v>#REF!</v>
      </c>
      <c r="R57" s="93" t="e">
        <f>#REF!</f>
        <v>#REF!</v>
      </c>
      <c r="S57" s="93" t="e">
        <f>#REF!</f>
        <v>#REF!</v>
      </c>
      <c r="T57" s="93" t="e">
        <f>#REF!</f>
        <v>#REF!</v>
      </c>
      <c r="U57" s="93" t="e">
        <f>#REF!</f>
        <v>#REF!</v>
      </c>
      <c r="V57" s="513" t="e">
        <f>#REF!</f>
        <v>#REF!</v>
      </c>
      <c r="W57" s="513" t="e">
        <f>#REF!</f>
        <v>#REF!</v>
      </c>
      <c r="X57" s="513" t="e">
        <f>#REF!</f>
        <v>#REF!</v>
      </c>
    </row>
    <row r="58" spans="1:24" ht="30">
      <c r="A58" s="138"/>
      <c r="B58" s="92"/>
      <c r="C58" s="92"/>
      <c r="D58" s="92"/>
      <c r="E58" s="92" t="s">
        <v>155</v>
      </c>
      <c r="F58" s="296" t="s">
        <v>517</v>
      </c>
      <c r="G58" s="93"/>
      <c r="H58" s="216"/>
      <c r="I58" s="93" t="e">
        <f t="shared" si="0"/>
        <v>#REF!</v>
      </c>
      <c r="J58" s="162" t="e">
        <f>#REF!</f>
        <v>#REF!</v>
      </c>
      <c r="K58" s="93">
        <f>BPBD!L58</f>
        <v>1</v>
      </c>
      <c r="L58" s="93" t="e">
        <f>#REF!</f>
        <v>#REF!</v>
      </c>
      <c r="M58" s="93" t="e">
        <f>#REF!</f>
        <v>#REF!</v>
      </c>
      <c r="N58" s="93" t="e">
        <f>#REF!</f>
        <v>#REF!</v>
      </c>
      <c r="O58" s="93" t="e">
        <f>#REF!</f>
        <v>#REF!</v>
      </c>
      <c r="P58" s="93" t="e">
        <f>#REF!</f>
        <v>#REF!</v>
      </c>
      <c r="Q58" s="93" t="e">
        <f>#REF!</f>
        <v>#REF!</v>
      </c>
      <c r="R58" s="93" t="e">
        <f>#REF!</f>
        <v>#REF!</v>
      </c>
      <c r="S58" s="93" t="e">
        <f>#REF!</f>
        <v>#REF!</v>
      </c>
      <c r="T58" s="93" t="e">
        <f>#REF!</f>
        <v>#REF!</v>
      </c>
      <c r="U58" s="93" t="e">
        <f>#REF!</f>
        <v>#REF!</v>
      </c>
      <c r="V58" s="513" t="e">
        <f>#REF!</f>
        <v>#REF!</v>
      </c>
      <c r="W58" s="513" t="e">
        <f>#REF!</f>
        <v>#REF!</v>
      </c>
      <c r="X58" s="513" t="e">
        <f>#REF!</f>
        <v>#REF!</v>
      </c>
    </row>
    <row r="59" spans="1:24" ht="60">
      <c r="A59" s="138"/>
      <c r="B59" s="92"/>
      <c r="C59" s="92"/>
      <c r="D59" s="92"/>
      <c r="E59" s="92" t="s">
        <v>157</v>
      </c>
      <c r="F59" s="296" t="s">
        <v>284</v>
      </c>
      <c r="G59" s="93"/>
      <c r="H59" s="216"/>
      <c r="I59" s="93" t="e">
        <f t="shared" si="0"/>
        <v>#REF!</v>
      </c>
      <c r="J59" s="162" t="e">
        <f>#REF!</f>
        <v>#REF!</v>
      </c>
      <c r="K59" s="93">
        <f>BPBD!L59</f>
        <v>1</v>
      </c>
      <c r="L59" s="93" t="e">
        <f>#REF!</f>
        <v>#REF!</v>
      </c>
      <c r="M59" s="93" t="e">
        <f>#REF!</f>
        <v>#REF!</v>
      </c>
      <c r="N59" s="93" t="e">
        <f>#REF!</f>
        <v>#REF!</v>
      </c>
      <c r="O59" s="93" t="e">
        <f>#REF!</f>
        <v>#REF!</v>
      </c>
      <c r="P59" s="93" t="e">
        <f>#REF!</f>
        <v>#REF!</v>
      </c>
      <c r="Q59" s="93" t="e">
        <f>#REF!</f>
        <v>#REF!</v>
      </c>
      <c r="R59" s="93" t="e">
        <f>#REF!</f>
        <v>#REF!</v>
      </c>
      <c r="S59" s="93" t="e">
        <f>#REF!</f>
        <v>#REF!</v>
      </c>
      <c r="T59" s="93" t="e">
        <f>#REF!</f>
        <v>#REF!</v>
      </c>
      <c r="U59" s="93" t="e">
        <f>#REF!</f>
        <v>#REF!</v>
      </c>
      <c r="V59" s="513" t="e">
        <f>#REF!</f>
        <v>#REF!</v>
      </c>
      <c r="W59" s="513" t="e">
        <f>#REF!</f>
        <v>#REF!</v>
      </c>
      <c r="X59" s="513" t="e">
        <f>#REF!</f>
        <v>#REF!</v>
      </c>
    </row>
    <row r="60" spans="1:24">
      <c r="A60" s="96"/>
      <c r="B60" s="91"/>
      <c r="C60" s="91"/>
      <c r="D60" s="91" t="s">
        <v>11</v>
      </c>
      <c r="E60" s="547" t="s">
        <v>131</v>
      </c>
      <c r="F60" s="548"/>
      <c r="G60" s="108">
        <v>0.2</v>
      </c>
      <c r="H60" s="216"/>
      <c r="I60" s="108" t="e">
        <f>AVERAGE(I61:I62)*G60</f>
        <v>#REF!</v>
      </c>
      <c r="J60" s="161" t="e">
        <f>#REF!</f>
        <v>#REF!</v>
      </c>
      <c r="K60" s="108">
        <f>BPBD!L60</f>
        <v>0.13400000000000001</v>
      </c>
      <c r="L60" s="108" t="e">
        <f>#REF!</f>
        <v>#REF!</v>
      </c>
      <c r="M60" s="108" t="e">
        <f>#REF!</f>
        <v>#REF!</v>
      </c>
      <c r="N60" s="108" t="e">
        <f>#REF!</f>
        <v>#REF!</v>
      </c>
      <c r="O60" s="108" t="e">
        <f>#REF!</f>
        <v>#REF!</v>
      </c>
      <c r="P60" s="108" t="e">
        <f>#REF!</f>
        <v>#REF!</v>
      </c>
      <c r="Q60" s="108" t="e">
        <f>#REF!</f>
        <v>#REF!</v>
      </c>
      <c r="R60" s="108" t="e">
        <f>#REF!</f>
        <v>#REF!</v>
      </c>
      <c r="S60" s="108" t="e">
        <f>#REF!</f>
        <v>#REF!</v>
      </c>
      <c r="T60" s="93" t="e">
        <f>#REF!</f>
        <v>#REF!</v>
      </c>
      <c r="U60" s="93" t="e">
        <f>#REF!</f>
        <v>#REF!</v>
      </c>
      <c r="V60" s="513" t="e">
        <f>#REF!</f>
        <v>#REF!</v>
      </c>
      <c r="W60" s="513" t="e">
        <f>#REF!</f>
        <v>#REF!</v>
      </c>
      <c r="X60" s="513" t="e">
        <f>#REF!</f>
        <v>#REF!</v>
      </c>
    </row>
    <row r="61" spans="1:24" ht="15.95" customHeight="1">
      <c r="A61" s="138"/>
      <c r="B61" s="92"/>
      <c r="C61" s="92"/>
      <c r="D61" s="92"/>
      <c r="E61" s="92" t="s">
        <v>152</v>
      </c>
      <c r="F61" s="296" t="s">
        <v>518</v>
      </c>
      <c r="G61" s="93"/>
      <c r="H61" s="215"/>
      <c r="I61" s="93" t="e">
        <f t="shared" si="0"/>
        <v>#REF!</v>
      </c>
      <c r="J61" s="162" t="e">
        <f>#REF!</f>
        <v>#REF!</v>
      </c>
      <c r="K61" s="93">
        <f>BPBD!L61</f>
        <v>0.67</v>
      </c>
      <c r="L61" s="93" t="e">
        <f>#REF!</f>
        <v>#REF!</v>
      </c>
      <c r="M61" s="93" t="e">
        <f>#REF!</f>
        <v>#REF!</v>
      </c>
      <c r="N61" s="93" t="e">
        <f>#REF!</f>
        <v>#REF!</v>
      </c>
      <c r="O61" s="93" t="e">
        <f>#REF!</f>
        <v>#REF!</v>
      </c>
      <c r="P61" s="93" t="e">
        <f>#REF!</f>
        <v>#REF!</v>
      </c>
      <c r="Q61" s="93" t="e">
        <f>#REF!</f>
        <v>#REF!</v>
      </c>
      <c r="R61" s="93" t="e">
        <f>#REF!</f>
        <v>#REF!</v>
      </c>
      <c r="S61" s="93" t="e">
        <f>#REF!</f>
        <v>#REF!</v>
      </c>
      <c r="T61" s="93" t="e">
        <f>#REF!</f>
        <v>#REF!</v>
      </c>
      <c r="U61" s="93" t="e">
        <f>#REF!</f>
        <v>#REF!</v>
      </c>
      <c r="V61" s="513" t="e">
        <f>#REF!</f>
        <v>#REF!</v>
      </c>
      <c r="W61" s="513" t="e">
        <f>#REF!</f>
        <v>#REF!</v>
      </c>
      <c r="X61" s="513" t="e">
        <f>#REF!</f>
        <v>#REF!</v>
      </c>
    </row>
    <row r="62" spans="1:24" ht="75">
      <c r="A62" s="138"/>
      <c r="B62" s="92"/>
      <c r="C62" s="92"/>
      <c r="D62" s="92"/>
      <c r="E62" s="92" t="s">
        <v>155</v>
      </c>
      <c r="F62" s="296" t="s">
        <v>298</v>
      </c>
      <c r="G62" s="93"/>
      <c r="H62" s="216"/>
      <c r="I62" s="93" t="e">
        <f t="shared" si="0"/>
        <v>#REF!</v>
      </c>
      <c r="J62" s="162" t="e">
        <f>#REF!</f>
        <v>#REF!</v>
      </c>
      <c r="K62" s="93">
        <f>BPBD!L62</f>
        <v>0.67</v>
      </c>
      <c r="L62" s="93" t="e">
        <f>#REF!</f>
        <v>#REF!</v>
      </c>
      <c r="M62" s="93" t="e">
        <f>#REF!</f>
        <v>#REF!</v>
      </c>
      <c r="N62" s="93" t="e">
        <f>#REF!</f>
        <v>#REF!</v>
      </c>
      <c r="O62" s="93" t="e">
        <f>#REF!</f>
        <v>#REF!</v>
      </c>
      <c r="P62" s="93" t="e">
        <f>#REF!</f>
        <v>#REF!</v>
      </c>
      <c r="Q62" s="93" t="e">
        <f>#REF!</f>
        <v>#REF!</v>
      </c>
      <c r="R62" s="93" t="e">
        <f>#REF!</f>
        <v>#REF!</v>
      </c>
      <c r="S62" s="93" t="e">
        <f>#REF!</f>
        <v>#REF!</v>
      </c>
      <c r="T62" s="93" t="e">
        <f>#REF!</f>
        <v>#REF!</v>
      </c>
      <c r="U62" s="93" t="e">
        <f>#REF!</f>
        <v>#REF!</v>
      </c>
      <c r="V62" s="513" t="e">
        <f>#REF!</f>
        <v>#REF!</v>
      </c>
      <c r="W62" s="513" t="e">
        <f>#REF!</f>
        <v>#REF!</v>
      </c>
      <c r="X62" s="513" t="e">
        <f>#REF!</f>
        <v>#REF!</v>
      </c>
    </row>
    <row r="63" spans="1:24">
      <c r="A63" s="96"/>
      <c r="B63" s="91"/>
      <c r="C63" s="91"/>
      <c r="D63" s="91" t="s">
        <v>13</v>
      </c>
      <c r="E63" s="547" t="s">
        <v>134</v>
      </c>
      <c r="F63" s="548"/>
      <c r="G63" s="108">
        <v>0.4</v>
      </c>
      <c r="H63" s="216"/>
      <c r="I63" s="108" t="e">
        <f>AVERAGE(I64:I69)*G63</f>
        <v>#REF!</v>
      </c>
      <c r="J63" s="161" t="e">
        <f>#REF!</f>
        <v>#REF!</v>
      </c>
      <c r="K63" s="108">
        <f>BPBD!L63</f>
        <v>0.34466666666666668</v>
      </c>
      <c r="L63" s="108" t="e">
        <f>#REF!</f>
        <v>#REF!</v>
      </c>
      <c r="M63" s="108" t="e">
        <f>#REF!</f>
        <v>#REF!</v>
      </c>
      <c r="N63" s="108" t="e">
        <f>#REF!</f>
        <v>#REF!</v>
      </c>
      <c r="O63" s="108" t="e">
        <f>#REF!</f>
        <v>#REF!</v>
      </c>
      <c r="P63" s="108" t="e">
        <f>#REF!</f>
        <v>#REF!</v>
      </c>
      <c r="Q63" s="108" t="e">
        <f>#REF!</f>
        <v>#REF!</v>
      </c>
      <c r="R63" s="108" t="e">
        <f>#REF!</f>
        <v>#REF!</v>
      </c>
      <c r="S63" s="108" t="e">
        <f>#REF!</f>
        <v>#REF!</v>
      </c>
      <c r="T63" s="93" t="e">
        <f>#REF!</f>
        <v>#REF!</v>
      </c>
      <c r="U63" s="93" t="e">
        <f>#REF!</f>
        <v>#REF!</v>
      </c>
      <c r="V63" s="513" t="e">
        <f>#REF!</f>
        <v>#REF!</v>
      </c>
      <c r="W63" s="513" t="e">
        <f>#REF!</f>
        <v>#REF!</v>
      </c>
      <c r="X63" s="513" t="e">
        <f>#REF!</f>
        <v>#REF!</v>
      </c>
    </row>
    <row r="64" spans="1:24" ht="15.95" customHeight="1">
      <c r="A64" s="138"/>
      <c r="B64" s="92"/>
      <c r="C64" s="92"/>
      <c r="D64" s="92"/>
      <c r="E64" s="92" t="s">
        <v>152</v>
      </c>
      <c r="F64" s="296" t="s">
        <v>520</v>
      </c>
      <c r="G64" s="93"/>
      <c r="H64" s="215"/>
      <c r="I64" s="93" t="e">
        <f t="shared" si="0"/>
        <v>#REF!</v>
      </c>
      <c r="J64" s="162" t="e">
        <f>#REF!</f>
        <v>#REF!</v>
      </c>
      <c r="K64" s="93">
        <f>BPBD!L64</f>
        <v>1</v>
      </c>
      <c r="L64" s="93" t="e">
        <f>#REF!</f>
        <v>#REF!</v>
      </c>
      <c r="M64" s="93" t="e">
        <f>#REF!</f>
        <v>#REF!</v>
      </c>
      <c r="N64" s="93" t="e">
        <f>#REF!</f>
        <v>#REF!</v>
      </c>
      <c r="O64" s="93" t="e">
        <f>#REF!</f>
        <v>#REF!</v>
      </c>
      <c r="P64" s="93" t="e">
        <f>#REF!</f>
        <v>#REF!</v>
      </c>
      <c r="Q64" s="93" t="e">
        <f>#REF!</f>
        <v>#REF!</v>
      </c>
      <c r="R64" s="93" t="e">
        <f>#REF!</f>
        <v>#REF!</v>
      </c>
      <c r="S64" s="93" t="e">
        <f>#REF!</f>
        <v>#REF!</v>
      </c>
      <c r="T64" s="93" t="e">
        <f>#REF!</f>
        <v>#REF!</v>
      </c>
      <c r="U64" s="93" t="e">
        <f>#REF!</f>
        <v>#REF!</v>
      </c>
      <c r="V64" s="513" t="e">
        <f>#REF!</f>
        <v>#REF!</v>
      </c>
      <c r="W64" s="513" t="e">
        <f>#REF!</f>
        <v>#REF!</v>
      </c>
      <c r="X64" s="513" t="e">
        <f>#REF!</f>
        <v>#REF!</v>
      </c>
    </row>
    <row r="65" spans="1:24" ht="45">
      <c r="A65" s="138"/>
      <c r="B65" s="92"/>
      <c r="C65" s="92"/>
      <c r="D65" s="92"/>
      <c r="E65" s="92" t="s">
        <v>155</v>
      </c>
      <c r="F65" s="296" t="s">
        <v>521</v>
      </c>
      <c r="G65" s="93"/>
      <c r="H65" s="216"/>
      <c r="I65" s="93" t="e">
        <f t="shared" si="0"/>
        <v>#REF!</v>
      </c>
      <c r="J65" s="162" t="e">
        <f>#REF!</f>
        <v>#REF!</v>
      </c>
      <c r="K65" s="93">
        <f>BPBD!L65</f>
        <v>1</v>
      </c>
      <c r="L65" s="93" t="e">
        <f>#REF!</f>
        <v>#REF!</v>
      </c>
      <c r="M65" s="93" t="e">
        <f>#REF!</f>
        <v>#REF!</v>
      </c>
      <c r="N65" s="93" t="e">
        <f>#REF!</f>
        <v>#REF!</v>
      </c>
      <c r="O65" s="93" t="e">
        <f>#REF!</f>
        <v>#REF!</v>
      </c>
      <c r="P65" s="93" t="e">
        <f>#REF!</f>
        <v>#REF!</v>
      </c>
      <c r="Q65" s="93" t="e">
        <f>#REF!</f>
        <v>#REF!</v>
      </c>
      <c r="R65" s="93" t="e">
        <f>#REF!</f>
        <v>#REF!</v>
      </c>
      <c r="S65" s="93" t="e">
        <f>#REF!</f>
        <v>#REF!</v>
      </c>
      <c r="T65" s="93" t="e">
        <f>#REF!</f>
        <v>#REF!</v>
      </c>
      <c r="U65" s="93" t="e">
        <f>#REF!</f>
        <v>#REF!</v>
      </c>
      <c r="V65" s="513" t="e">
        <f>#REF!</f>
        <v>#REF!</v>
      </c>
      <c r="W65" s="513" t="e">
        <f>#REF!</f>
        <v>#REF!</v>
      </c>
      <c r="X65" s="513" t="e">
        <f>#REF!</f>
        <v>#REF!</v>
      </c>
    </row>
    <row r="66" spans="1:24" ht="60">
      <c r="A66" s="138"/>
      <c r="B66" s="92"/>
      <c r="C66" s="92"/>
      <c r="D66" s="92"/>
      <c r="E66" s="92" t="s">
        <v>157</v>
      </c>
      <c r="F66" s="296" t="s">
        <v>315</v>
      </c>
      <c r="G66" s="93"/>
      <c r="H66" s="216"/>
      <c r="I66" s="93" t="e">
        <f t="shared" si="0"/>
        <v>#REF!</v>
      </c>
      <c r="J66" s="162" t="e">
        <f>#REF!</f>
        <v>#REF!</v>
      </c>
      <c r="K66" s="93">
        <f>BPBD!L66</f>
        <v>1</v>
      </c>
      <c r="L66" s="93" t="e">
        <f>#REF!</f>
        <v>#REF!</v>
      </c>
      <c r="M66" s="93" t="e">
        <f>#REF!</f>
        <v>#REF!</v>
      </c>
      <c r="N66" s="93" t="e">
        <f>#REF!</f>
        <v>#REF!</v>
      </c>
      <c r="O66" s="93" t="e">
        <f>#REF!</f>
        <v>#REF!</v>
      </c>
      <c r="P66" s="93" t="e">
        <f>#REF!</f>
        <v>#REF!</v>
      </c>
      <c r="Q66" s="93" t="e">
        <f>#REF!</f>
        <v>#REF!</v>
      </c>
      <c r="R66" s="93" t="e">
        <f>#REF!</f>
        <v>#REF!</v>
      </c>
      <c r="S66" s="93" t="e">
        <f>#REF!</f>
        <v>#REF!</v>
      </c>
      <c r="T66" s="93" t="e">
        <f>#REF!</f>
        <v>#REF!</v>
      </c>
      <c r="U66" s="93" t="e">
        <f>#REF!</f>
        <v>#REF!</v>
      </c>
      <c r="V66" s="513" t="e">
        <f>#REF!</f>
        <v>#REF!</v>
      </c>
      <c r="W66" s="513" t="e">
        <f>#REF!</f>
        <v>#REF!</v>
      </c>
      <c r="X66" s="513" t="e">
        <f>#REF!</f>
        <v>#REF!</v>
      </c>
    </row>
    <row r="67" spans="1:24" ht="30">
      <c r="A67" s="138"/>
      <c r="B67" s="92"/>
      <c r="C67" s="92"/>
      <c r="D67" s="92"/>
      <c r="E67" s="92" t="s">
        <v>164</v>
      </c>
      <c r="F67" s="296" t="s">
        <v>316</v>
      </c>
      <c r="G67" s="93"/>
      <c r="H67" s="216"/>
      <c r="I67" s="93" t="e">
        <f t="shared" ref="I67:I130" si="1">AVERAGE(J67:S67)</f>
        <v>#REF!</v>
      </c>
      <c r="J67" s="162" t="e">
        <f>#REF!</f>
        <v>#REF!</v>
      </c>
      <c r="K67" s="93">
        <f>BPBD!L67</f>
        <v>0.75</v>
      </c>
      <c r="L67" s="93" t="e">
        <f>#REF!</f>
        <v>#REF!</v>
      </c>
      <c r="M67" s="93" t="e">
        <f>#REF!</f>
        <v>#REF!</v>
      </c>
      <c r="N67" s="93" t="e">
        <f>#REF!</f>
        <v>#REF!</v>
      </c>
      <c r="O67" s="93" t="e">
        <f>#REF!</f>
        <v>#REF!</v>
      </c>
      <c r="P67" s="93" t="e">
        <f>#REF!</f>
        <v>#REF!</v>
      </c>
      <c r="Q67" s="93" t="e">
        <f>#REF!</f>
        <v>#REF!</v>
      </c>
      <c r="R67" s="93" t="e">
        <f>#REF!</f>
        <v>#REF!</v>
      </c>
      <c r="S67" s="93" t="e">
        <f>#REF!</f>
        <v>#REF!</v>
      </c>
      <c r="T67" s="93" t="e">
        <f>#REF!</f>
        <v>#REF!</v>
      </c>
      <c r="U67" s="93" t="e">
        <f>#REF!</f>
        <v>#REF!</v>
      </c>
      <c r="V67" s="513" t="e">
        <f>#REF!</f>
        <v>#REF!</v>
      </c>
      <c r="W67" s="513" t="e">
        <f>#REF!</f>
        <v>#REF!</v>
      </c>
      <c r="X67" s="513" t="e">
        <f>#REF!</f>
        <v>#REF!</v>
      </c>
    </row>
    <row r="68" spans="1:24" ht="45">
      <c r="A68" s="138"/>
      <c r="B68" s="92"/>
      <c r="C68" s="92"/>
      <c r="D68" s="92"/>
      <c r="E68" s="92" t="s">
        <v>165</v>
      </c>
      <c r="F68" s="296" t="s">
        <v>317</v>
      </c>
      <c r="G68" s="93"/>
      <c r="H68" s="216"/>
      <c r="I68" s="93" t="e">
        <f t="shared" si="1"/>
        <v>#REF!</v>
      </c>
      <c r="J68" s="162" t="e">
        <f>#REF!</f>
        <v>#REF!</v>
      </c>
      <c r="K68" s="93">
        <f>BPBD!L68</f>
        <v>0.75</v>
      </c>
      <c r="L68" s="93" t="e">
        <f>#REF!</f>
        <v>#REF!</v>
      </c>
      <c r="M68" s="93" t="e">
        <f>#REF!</f>
        <v>#REF!</v>
      </c>
      <c r="N68" s="93" t="e">
        <f>#REF!</f>
        <v>#REF!</v>
      </c>
      <c r="O68" s="93" t="e">
        <f>#REF!</f>
        <v>#REF!</v>
      </c>
      <c r="P68" s="93" t="e">
        <f>#REF!</f>
        <v>#REF!</v>
      </c>
      <c r="Q68" s="93" t="e">
        <f>#REF!</f>
        <v>#REF!</v>
      </c>
      <c r="R68" s="93" t="e">
        <f>#REF!</f>
        <v>#REF!</v>
      </c>
      <c r="S68" s="93" t="e">
        <f>#REF!</f>
        <v>#REF!</v>
      </c>
      <c r="T68" s="93" t="e">
        <f>#REF!</f>
        <v>#REF!</v>
      </c>
      <c r="U68" s="93" t="e">
        <f>#REF!</f>
        <v>#REF!</v>
      </c>
      <c r="V68" s="513" t="e">
        <f>#REF!</f>
        <v>#REF!</v>
      </c>
      <c r="W68" s="513" t="e">
        <f>#REF!</f>
        <v>#REF!</v>
      </c>
      <c r="X68" s="513" t="e">
        <f>#REF!</f>
        <v>#REF!</v>
      </c>
    </row>
    <row r="69" spans="1:24" ht="75">
      <c r="A69" s="138"/>
      <c r="B69" s="92"/>
      <c r="C69" s="92"/>
      <c r="D69" s="92"/>
      <c r="E69" s="92" t="s">
        <v>167</v>
      </c>
      <c r="F69" s="296" t="s">
        <v>522</v>
      </c>
      <c r="G69" s="93"/>
      <c r="H69" s="216"/>
      <c r="I69" s="93" t="e">
        <f t="shared" si="1"/>
        <v>#REF!</v>
      </c>
      <c r="J69" s="162" t="e">
        <f>#REF!</f>
        <v>#REF!</v>
      </c>
      <c r="K69" s="93">
        <f>BPBD!L69</f>
        <v>0.67</v>
      </c>
      <c r="L69" s="93" t="e">
        <f>#REF!</f>
        <v>#REF!</v>
      </c>
      <c r="M69" s="93" t="e">
        <f>#REF!</f>
        <v>#REF!</v>
      </c>
      <c r="N69" s="93" t="e">
        <f>#REF!</f>
        <v>#REF!</v>
      </c>
      <c r="O69" s="93" t="e">
        <f>#REF!</f>
        <v>#REF!</v>
      </c>
      <c r="P69" s="93" t="e">
        <f>#REF!</f>
        <v>#REF!</v>
      </c>
      <c r="Q69" s="93" t="e">
        <f>#REF!</f>
        <v>#REF!</v>
      </c>
      <c r="R69" s="93" t="e">
        <f>#REF!</f>
        <v>#REF!</v>
      </c>
      <c r="S69" s="93" t="e">
        <f>#REF!</f>
        <v>#REF!</v>
      </c>
      <c r="T69" s="93" t="e">
        <f>#REF!</f>
        <v>#REF!</v>
      </c>
      <c r="U69" s="93" t="e">
        <f>#REF!</f>
        <v>#REF!</v>
      </c>
      <c r="V69" s="513" t="e">
        <f>#REF!</f>
        <v>#REF!</v>
      </c>
      <c r="W69" s="513" t="e">
        <f>#REF!</f>
        <v>#REF!</v>
      </c>
      <c r="X69" s="513" t="e">
        <f>#REF!</f>
        <v>#REF!</v>
      </c>
    </row>
    <row r="70" spans="1:24">
      <c r="A70" s="96"/>
      <c r="B70" s="91"/>
      <c r="C70" s="91"/>
      <c r="D70" s="91" t="s">
        <v>15</v>
      </c>
      <c r="E70" s="547" t="s">
        <v>135</v>
      </c>
      <c r="F70" s="548"/>
      <c r="G70" s="108">
        <v>0.2</v>
      </c>
      <c r="H70" s="216"/>
      <c r="I70" s="108" t="e">
        <f>AVERAGE(I71:I72)*G70</f>
        <v>#REF!</v>
      </c>
      <c r="J70" s="161" t="e">
        <f>#REF!</f>
        <v>#REF!</v>
      </c>
      <c r="K70" s="108">
        <f>BPBD!L70</f>
        <v>0.15000000000000002</v>
      </c>
      <c r="L70" s="108" t="e">
        <f>#REF!</f>
        <v>#REF!</v>
      </c>
      <c r="M70" s="108" t="e">
        <f>#REF!</f>
        <v>#REF!</v>
      </c>
      <c r="N70" s="108" t="e">
        <f>#REF!</f>
        <v>#REF!</v>
      </c>
      <c r="O70" s="108" t="e">
        <f>#REF!</f>
        <v>#REF!</v>
      </c>
      <c r="P70" s="108" t="e">
        <f>#REF!</f>
        <v>#REF!</v>
      </c>
      <c r="Q70" s="108" t="e">
        <f>#REF!</f>
        <v>#REF!</v>
      </c>
      <c r="R70" s="108" t="e">
        <f>#REF!</f>
        <v>#REF!</v>
      </c>
      <c r="S70" s="108" t="e">
        <f>#REF!</f>
        <v>#REF!</v>
      </c>
      <c r="T70" s="93" t="e">
        <f>#REF!</f>
        <v>#REF!</v>
      </c>
      <c r="U70" s="93" t="e">
        <f>#REF!</f>
        <v>#REF!</v>
      </c>
      <c r="V70" s="513" t="e">
        <f>#REF!</f>
        <v>#REF!</v>
      </c>
      <c r="W70" s="513" t="e">
        <f>#REF!</f>
        <v>#REF!</v>
      </c>
      <c r="X70" s="513" t="e">
        <f>#REF!</f>
        <v>#REF!</v>
      </c>
    </row>
    <row r="71" spans="1:24" ht="15.95" customHeight="1">
      <c r="A71" s="138"/>
      <c r="B71" s="92"/>
      <c r="C71" s="92"/>
      <c r="D71" s="92"/>
      <c r="E71" s="92" t="s">
        <v>152</v>
      </c>
      <c r="F71" s="296" t="s">
        <v>524</v>
      </c>
      <c r="G71" s="93"/>
      <c r="H71" s="215"/>
      <c r="I71" s="93" t="e">
        <f t="shared" si="1"/>
        <v>#REF!</v>
      </c>
      <c r="J71" s="162" t="e">
        <f>#REF!</f>
        <v>#REF!</v>
      </c>
      <c r="K71" s="93">
        <f>BPBD!L71</f>
        <v>1</v>
      </c>
      <c r="L71" s="93" t="e">
        <f>#REF!</f>
        <v>#REF!</v>
      </c>
      <c r="M71" s="93" t="e">
        <f>#REF!</f>
        <v>#REF!</v>
      </c>
      <c r="N71" s="93" t="e">
        <f>#REF!</f>
        <v>#REF!</v>
      </c>
      <c r="O71" s="93" t="e">
        <f>#REF!</f>
        <v>#REF!</v>
      </c>
      <c r="P71" s="93" t="e">
        <f>#REF!</f>
        <v>#REF!</v>
      </c>
      <c r="Q71" s="93" t="e">
        <f>#REF!</f>
        <v>#REF!</v>
      </c>
      <c r="R71" s="93" t="e">
        <f>#REF!</f>
        <v>#REF!</v>
      </c>
      <c r="S71" s="93" t="e">
        <f>#REF!</f>
        <v>#REF!</v>
      </c>
      <c r="T71" s="93" t="e">
        <f>#REF!</f>
        <v>#REF!</v>
      </c>
      <c r="U71" s="93" t="e">
        <f>#REF!</f>
        <v>#REF!</v>
      </c>
      <c r="V71" s="513" t="e">
        <f>#REF!</f>
        <v>#REF!</v>
      </c>
      <c r="W71" s="513" t="e">
        <f>#REF!</f>
        <v>#REF!</v>
      </c>
      <c r="X71" s="513" t="e">
        <f>#REF!</f>
        <v>#REF!</v>
      </c>
    </row>
    <row r="72" spans="1:24" ht="45">
      <c r="A72" s="138"/>
      <c r="B72" s="92"/>
      <c r="C72" s="92"/>
      <c r="D72" s="92"/>
      <c r="E72" s="92" t="s">
        <v>155</v>
      </c>
      <c r="F72" s="296" t="s">
        <v>747</v>
      </c>
      <c r="G72" s="93"/>
      <c r="H72" s="216"/>
      <c r="I72" s="93" t="e">
        <f t="shared" si="1"/>
        <v>#REF!</v>
      </c>
      <c r="J72" s="162" t="e">
        <f>#REF!</f>
        <v>#REF!</v>
      </c>
      <c r="K72" s="93">
        <f>BPBD!L72</f>
        <v>0.5</v>
      </c>
      <c r="L72" s="93" t="e">
        <f>#REF!</f>
        <v>#REF!</v>
      </c>
      <c r="M72" s="93" t="e">
        <f>#REF!</f>
        <v>#REF!</v>
      </c>
      <c r="N72" s="93" t="e">
        <f>#REF!</f>
        <v>#REF!</v>
      </c>
      <c r="O72" s="93" t="e">
        <f>#REF!</f>
        <v>#REF!</v>
      </c>
      <c r="P72" s="93" t="e">
        <f>#REF!</f>
        <v>#REF!</v>
      </c>
      <c r="Q72" s="93" t="e">
        <f>#REF!</f>
        <v>#REF!</v>
      </c>
      <c r="R72" s="93" t="e">
        <f>#REF!</f>
        <v>#REF!</v>
      </c>
      <c r="S72" s="93" t="e">
        <f>#REF!</f>
        <v>#REF!</v>
      </c>
      <c r="T72" s="93" t="e">
        <f>#REF!</f>
        <v>#REF!</v>
      </c>
      <c r="U72" s="93" t="e">
        <f>#REF!</f>
        <v>#REF!</v>
      </c>
      <c r="V72" s="513" t="e">
        <f>#REF!</f>
        <v>#REF!</v>
      </c>
      <c r="W72" s="513" t="e">
        <f>#REF!</f>
        <v>#REF!</v>
      </c>
      <c r="X72" s="513" t="e">
        <f>#REF!</f>
        <v>#REF!</v>
      </c>
    </row>
    <row r="73" spans="1:24">
      <c r="A73" s="96"/>
      <c r="B73" s="91"/>
      <c r="C73" s="91"/>
      <c r="D73" s="91" t="s">
        <v>32</v>
      </c>
      <c r="E73" s="547" t="s">
        <v>136</v>
      </c>
      <c r="F73" s="548"/>
      <c r="G73" s="108">
        <v>0.2</v>
      </c>
      <c r="H73" s="216"/>
      <c r="I73" s="108" t="e">
        <f>AVERAGE(I74:I75)*G73</f>
        <v>#REF!</v>
      </c>
      <c r="J73" s="161" t="e">
        <f>#REF!</f>
        <v>#REF!</v>
      </c>
      <c r="K73" s="108">
        <f>BPBD!L73</f>
        <v>0.17500000000000002</v>
      </c>
      <c r="L73" s="108" t="e">
        <f>#REF!</f>
        <v>#REF!</v>
      </c>
      <c r="M73" s="108" t="e">
        <f>#REF!</f>
        <v>#REF!</v>
      </c>
      <c r="N73" s="108" t="e">
        <f>#REF!</f>
        <v>#REF!</v>
      </c>
      <c r="O73" s="108" t="e">
        <f>#REF!</f>
        <v>#REF!</v>
      </c>
      <c r="P73" s="108" t="e">
        <f>#REF!</f>
        <v>#REF!</v>
      </c>
      <c r="Q73" s="108" t="e">
        <f>#REF!</f>
        <v>#REF!</v>
      </c>
      <c r="R73" s="108" t="e">
        <f>#REF!</f>
        <v>#REF!</v>
      </c>
      <c r="S73" s="108" t="e">
        <f>#REF!</f>
        <v>#REF!</v>
      </c>
      <c r="T73" s="93" t="e">
        <f>#REF!</f>
        <v>#REF!</v>
      </c>
      <c r="U73" s="93" t="e">
        <f>#REF!</f>
        <v>#REF!</v>
      </c>
      <c r="V73" s="513" t="e">
        <f>#REF!</f>
        <v>#REF!</v>
      </c>
      <c r="W73" s="513" t="e">
        <f>#REF!</f>
        <v>#REF!</v>
      </c>
      <c r="X73" s="513" t="e">
        <f>#REF!</f>
        <v>#REF!</v>
      </c>
    </row>
    <row r="74" spans="1:24" ht="15.95" customHeight="1">
      <c r="A74" s="138"/>
      <c r="B74" s="92"/>
      <c r="C74" s="92"/>
      <c r="D74" s="92"/>
      <c r="E74" s="92" t="s">
        <v>152</v>
      </c>
      <c r="F74" s="296" t="s">
        <v>525</v>
      </c>
      <c r="G74" s="93"/>
      <c r="H74" s="215"/>
      <c r="I74" s="93" t="e">
        <f t="shared" si="1"/>
        <v>#REF!</v>
      </c>
      <c r="J74" s="162" t="e">
        <f>#REF!</f>
        <v>#REF!</v>
      </c>
      <c r="K74" s="93">
        <f>BPBD!L74</f>
        <v>1</v>
      </c>
      <c r="L74" s="93" t="e">
        <f>#REF!</f>
        <v>#REF!</v>
      </c>
      <c r="M74" s="93" t="e">
        <f>#REF!</f>
        <v>#REF!</v>
      </c>
      <c r="N74" s="93" t="e">
        <f>#REF!</f>
        <v>#REF!</v>
      </c>
      <c r="O74" s="93" t="e">
        <f>#REF!</f>
        <v>#REF!</v>
      </c>
      <c r="P74" s="93" t="e">
        <f>#REF!</f>
        <v>#REF!</v>
      </c>
      <c r="Q74" s="93" t="e">
        <f>#REF!</f>
        <v>#REF!</v>
      </c>
      <c r="R74" s="93" t="e">
        <f>#REF!</f>
        <v>#REF!</v>
      </c>
      <c r="S74" s="93" t="e">
        <f>#REF!</f>
        <v>#REF!</v>
      </c>
      <c r="T74" s="93" t="e">
        <f>#REF!</f>
        <v>#REF!</v>
      </c>
      <c r="U74" s="93" t="e">
        <f>#REF!</f>
        <v>#REF!</v>
      </c>
      <c r="V74" s="513" t="e">
        <f>#REF!</f>
        <v>#REF!</v>
      </c>
      <c r="W74" s="513" t="e">
        <f>#REF!</f>
        <v>#REF!</v>
      </c>
      <c r="X74" s="513" t="e">
        <f>#REF!</f>
        <v>#REF!</v>
      </c>
    </row>
    <row r="75" spans="1:24" ht="30">
      <c r="A75" s="138"/>
      <c r="B75" s="92"/>
      <c r="C75" s="92"/>
      <c r="D75" s="92"/>
      <c r="E75" s="92" t="s">
        <v>155</v>
      </c>
      <c r="F75" s="296" t="s">
        <v>329</v>
      </c>
      <c r="G75" s="93"/>
      <c r="H75" s="216"/>
      <c r="I75" s="93" t="e">
        <f t="shared" si="1"/>
        <v>#REF!</v>
      </c>
      <c r="J75" s="162" t="e">
        <f>#REF!</f>
        <v>#REF!</v>
      </c>
      <c r="K75" s="93">
        <f>BPBD!L75</f>
        <v>0.75</v>
      </c>
      <c r="L75" s="93" t="e">
        <f>#REF!</f>
        <v>#REF!</v>
      </c>
      <c r="M75" s="93" t="e">
        <f>#REF!</f>
        <v>#REF!</v>
      </c>
      <c r="N75" s="93" t="e">
        <f>#REF!</f>
        <v>#REF!</v>
      </c>
      <c r="O75" s="93" t="e">
        <f>#REF!</f>
        <v>#REF!</v>
      </c>
      <c r="P75" s="93" t="e">
        <f>#REF!</f>
        <v>#REF!</v>
      </c>
      <c r="Q75" s="93" t="e">
        <f>#REF!</f>
        <v>#REF!</v>
      </c>
      <c r="R75" s="93" t="e">
        <f>#REF!</f>
        <v>#REF!</v>
      </c>
      <c r="S75" s="93" t="e">
        <f>#REF!</f>
        <v>#REF!</v>
      </c>
      <c r="T75" s="93" t="e">
        <f>#REF!</f>
        <v>#REF!</v>
      </c>
      <c r="U75" s="93" t="e">
        <f>#REF!</f>
        <v>#REF!</v>
      </c>
      <c r="V75" s="513" t="e">
        <f>#REF!</f>
        <v>#REF!</v>
      </c>
      <c r="W75" s="513" t="e">
        <f>#REF!</f>
        <v>#REF!</v>
      </c>
      <c r="X75" s="513" t="e">
        <f>#REF!</f>
        <v>#REF!</v>
      </c>
    </row>
    <row r="76" spans="1:24">
      <c r="A76" s="96"/>
      <c r="B76" s="91"/>
      <c r="C76" s="91"/>
      <c r="D76" s="91" t="s">
        <v>34</v>
      </c>
      <c r="E76" s="547" t="s">
        <v>95</v>
      </c>
      <c r="F76" s="548"/>
      <c r="G76" s="108">
        <v>0.2</v>
      </c>
      <c r="H76" s="216"/>
      <c r="I76" s="108" t="e">
        <f>AVERAGE(I77)*G76</f>
        <v>#REF!</v>
      </c>
      <c r="J76" s="161" t="e">
        <f>#REF!</f>
        <v>#REF!</v>
      </c>
      <c r="K76" s="108">
        <f>BPBD!L76</f>
        <v>0.2</v>
      </c>
      <c r="L76" s="108" t="e">
        <f>#REF!</f>
        <v>#REF!</v>
      </c>
      <c r="M76" s="108" t="e">
        <f>#REF!</f>
        <v>#REF!</v>
      </c>
      <c r="N76" s="108" t="e">
        <f>#REF!</f>
        <v>#REF!</v>
      </c>
      <c r="O76" s="108" t="e">
        <f>#REF!</f>
        <v>#REF!</v>
      </c>
      <c r="P76" s="108" t="e">
        <f>#REF!</f>
        <v>#REF!</v>
      </c>
      <c r="Q76" s="108" t="e">
        <f>#REF!</f>
        <v>#REF!</v>
      </c>
      <c r="R76" s="108" t="e">
        <f>#REF!</f>
        <v>#REF!</v>
      </c>
      <c r="S76" s="108" t="e">
        <f>#REF!</f>
        <v>#REF!</v>
      </c>
      <c r="T76" s="93" t="e">
        <f>#REF!</f>
        <v>#REF!</v>
      </c>
      <c r="U76" s="93" t="e">
        <f>#REF!</f>
        <v>#REF!</v>
      </c>
      <c r="V76" s="513" t="e">
        <f>#REF!</f>
        <v>#REF!</v>
      </c>
      <c r="W76" s="513" t="e">
        <f>#REF!</f>
        <v>#REF!</v>
      </c>
      <c r="X76" s="513" t="e">
        <f>#REF!</f>
        <v>#REF!</v>
      </c>
    </row>
    <row r="77" spans="1:24" ht="15.95" customHeight="1">
      <c r="A77" s="138"/>
      <c r="B77" s="92"/>
      <c r="C77" s="92"/>
      <c r="D77" s="92"/>
      <c r="E77" s="141" t="s">
        <v>59</v>
      </c>
      <c r="F77" s="296" t="s">
        <v>335</v>
      </c>
      <c r="G77" s="93"/>
      <c r="H77" s="215"/>
      <c r="I77" s="93" t="e">
        <f t="shared" si="1"/>
        <v>#REF!</v>
      </c>
      <c r="J77" s="162" t="e">
        <f>#REF!</f>
        <v>#REF!</v>
      </c>
      <c r="K77" s="93">
        <f>BPBD!L77</f>
        <v>1</v>
      </c>
      <c r="L77" s="93" t="e">
        <f>#REF!</f>
        <v>#REF!</v>
      </c>
      <c r="M77" s="93" t="e">
        <f>#REF!</f>
        <v>#REF!</v>
      </c>
      <c r="N77" s="93" t="e">
        <f>#REF!</f>
        <v>#REF!</v>
      </c>
      <c r="O77" s="93" t="e">
        <f>#REF!</f>
        <v>#REF!</v>
      </c>
      <c r="P77" s="93" t="e">
        <f>#REF!</f>
        <v>#REF!</v>
      </c>
      <c r="Q77" s="93" t="e">
        <f>#REF!</f>
        <v>#REF!</v>
      </c>
      <c r="R77" s="93" t="e">
        <f>#REF!</f>
        <v>#REF!</v>
      </c>
      <c r="S77" s="93" t="e">
        <f>#REF!</f>
        <v>#REF!</v>
      </c>
      <c r="T77" s="93" t="e">
        <f>#REF!</f>
        <v>#REF!</v>
      </c>
      <c r="U77" s="93" t="e">
        <f>#REF!</f>
        <v>#REF!</v>
      </c>
      <c r="V77" s="513" t="e">
        <f>#REF!</f>
        <v>#REF!</v>
      </c>
      <c r="W77" s="513" t="e">
        <f>#REF!</f>
        <v>#REF!</v>
      </c>
      <c r="X77" s="513" t="e">
        <f>#REF!</f>
        <v>#REF!</v>
      </c>
    </row>
    <row r="78" spans="1:24">
      <c r="A78" s="97"/>
      <c r="B78" s="97"/>
      <c r="C78" s="98">
        <v>6</v>
      </c>
      <c r="D78" s="35" t="s">
        <v>40</v>
      </c>
      <c r="E78" s="36"/>
      <c r="F78" s="30"/>
      <c r="G78" s="28">
        <f>SUM(G79:G86)</f>
        <v>2.5</v>
      </c>
      <c r="H78" s="216"/>
      <c r="I78" s="28" t="e">
        <f>SUM(I79,I86)</f>
        <v>#REF!</v>
      </c>
      <c r="J78" s="207" t="e">
        <f>#REF!</f>
        <v>#REF!</v>
      </c>
      <c r="K78" s="28">
        <f>BPBD!L78</f>
        <v>2.2524999999999999</v>
      </c>
      <c r="L78" s="28" t="e">
        <f>#REF!</f>
        <v>#REF!</v>
      </c>
      <c r="M78" s="28" t="e">
        <f>#REF!</f>
        <v>#REF!</v>
      </c>
      <c r="N78" s="28" t="e">
        <f>#REF!</f>
        <v>#REF!</v>
      </c>
      <c r="O78" s="28" t="e">
        <f>#REF!</f>
        <v>#REF!</v>
      </c>
      <c r="P78" s="28" t="e">
        <f>#REF!</f>
        <v>#REF!</v>
      </c>
      <c r="Q78" s="28" t="e">
        <f>#REF!</f>
        <v>#REF!</v>
      </c>
      <c r="R78" s="28" t="e">
        <f>#REF!</f>
        <v>#REF!</v>
      </c>
      <c r="S78" s="28" t="e">
        <f>#REF!</f>
        <v>#REF!</v>
      </c>
      <c r="T78" s="93" t="e">
        <f>#REF!</f>
        <v>#REF!</v>
      </c>
      <c r="U78" s="93" t="e">
        <f>#REF!</f>
        <v>#REF!</v>
      </c>
      <c r="V78" s="513" t="e">
        <f>#REF!</f>
        <v>#REF!</v>
      </c>
      <c r="W78" s="513" t="e">
        <f>#REF!</f>
        <v>#REF!</v>
      </c>
      <c r="X78" s="513" t="e">
        <f>#REF!</f>
        <v>#REF!</v>
      </c>
    </row>
    <row r="79" spans="1:24">
      <c r="A79" s="96"/>
      <c r="B79" s="91"/>
      <c r="C79" s="91"/>
      <c r="D79" s="91" t="s">
        <v>9</v>
      </c>
      <c r="E79" s="547" t="s">
        <v>96</v>
      </c>
      <c r="F79" s="548"/>
      <c r="G79" s="108">
        <v>1</v>
      </c>
      <c r="H79" s="214"/>
      <c r="I79" s="108" t="e">
        <f>AVERAGE(I80:I85)*G79</f>
        <v>#REF!</v>
      </c>
      <c r="J79" s="161" t="e">
        <f>#REF!</f>
        <v>#REF!</v>
      </c>
      <c r="K79" s="108">
        <f>BPBD!L79</f>
        <v>1</v>
      </c>
      <c r="L79" s="108" t="e">
        <f>#REF!</f>
        <v>#REF!</v>
      </c>
      <c r="M79" s="108" t="e">
        <f>#REF!</f>
        <v>#REF!</v>
      </c>
      <c r="N79" s="108" t="e">
        <f>#REF!</f>
        <v>#REF!</v>
      </c>
      <c r="O79" s="108" t="e">
        <f>#REF!</f>
        <v>#REF!</v>
      </c>
      <c r="P79" s="108" t="e">
        <f>#REF!</f>
        <v>#REF!</v>
      </c>
      <c r="Q79" s="108" t="e">
        <f>#REF!</f>
        <v>#REF!</v>
      </c>
      <c r="R79" s="108" t="e">
        <f>#REF!</f>
        <v>#REF!</v>
      </c>
      <c r="S79" s="108" t="e">
        <f>#REF!</f>
        <v>#REF!</v>
      </c>
      <c r="T79" s="93" t="e">
        <f>#REF!</f>
        <v>#REF!</v>
      </c>
      <c r="U79" s="93" t="e">
        <f>#REF!</f>
        <v>#REF!</v>
      </c>
      <c r="V79" s="513" t="e">
        <f>#REF!</f>
        <v>#REF!</v>
      </c>
      <c r="W79" s="513" t="e">
        <f>#REF!</f>
        <v>#REF!</v>
      </c>
      <c r="X79" s="513" t="e">
        <f>#REF!</f>
        <v>#REF!</v>
      </c>
    </row>
    <row r="80" spans="1:24" ht="15.95" customHeight="1">
      <c r="A80" s="138"/>
      <c r="B80" s="92"/>
      <c r="C80" s="92"/>
      <c r="D80" s="92"/>
      <c r="E80" s="92" t="s">
        <v>152</v>
      </c>
      <c r="F80" s="296" t="s">
        <v>591</v>
      </c>
      <c r="G80" s="93"/>
      <c r="H80" s="215"/>
      <c r="I80" s="93" t="e">
        <f t="shared" si="1"/>
        <v>#REF!</v>
      </c>
      <c r="J80" s="162" t="e">
        <f>#REF!</f>
        <v>#REF!</v>
      </c>
      <c r="K80" s="93">
        <f>BPBD!L80</f>
        <v>1</v>
      </c>
      <c r="L80" s="93" t="e">
        <f>#REF!</f>
        <v>#REF!</v>
      </c>
      <c r="M80" s="93" t="e">
        <f>#REF!</f>
        <v>#REF!</v>
      </c>
      <c r="N80" s="93" t="e">
        <f>#REF!</f>
        <v>#REF!</v>
      </c>
      <c r="O80" s="93" t="e">
        <f>#REF!</f>
        <v>#REF!</v>
      </c>
      <c r="P80" s="93" t="e">
        <f>#REF!</f>
        <v>#REF!</v>
      </c>
      <c r="Q80" s="93" t="e">
        <f>#REF!</f>
        <v>#REF!</v>
      </c>
      <c r="R80" s="93" t="e">
        <f>#REF!</f>
        <v>#REF!</v>
      </c>
      <c r="S80" s="93" t="e">
        <f>#REF!</f>
        <v>#REF!</v>
      </c>
      <c r="T80" s="93" t="e">
        <f>#REF!</f>
        <v>#REF!</v>
      </c>
      <c r="U80" s="93" t="e">
        <f>#REF!</f>
        <v>#REF!</v>
      </c>
      <c r="V80" s="513" t="e">
        <f>#REF!</f>
        <v>#REF!</v>
      </c>
      <c r="W80" s="513" t="e">
        <f>#REF!</f>
        <v>#REF!</v>
      </c>
      <c r="X80" s="513" t="e">
        <f>#REF!</f>
        <v>#REF!</v>
      </c>
    </row>
    <row r="81" spans="1:24" ht="45">
      <c r="A81" s="138"/>
      <c r="B81" s="92"/>
      <c r="C81" s="92"/>
      <c r="D81" s="92"/>
      <c r="E81" s="92" t="s">
        <v>155</v>
      </c>
      <c r="F81" s="296" t="s">
        <v>592</v>
      </c>
      <c r="G81" s="93"/>
      <c r="H81" s="216"/>
      <c r="I81" s="93" t="e">
        <f t="shared" si="1"/>
        <v>#REF!</v>
      </c>
      <c r="J81" s="162" t="e">
        <f>#REF!</f>
        <v>#REF!</v>
      </c>
      <c r="K81" s="93">
        <f>BPBD!L81</f>
        <v>1</v>
      </c>
      <c r="L81" s="93" t="e">
        <f>#REF!</f>
        <v>#REF!</v>
      </c>
      <c r="M81" s="93" t="e">
        <f>#REF!</f>
        <v>#REF!</v>
      </c>
      <c r="N81" s="93" t="e">
        <f>#REF!</f>
        <v>#REF!</v>
      </c>
      <c r="O81" s="93" t="e">
        <f>#REF!</f>
        <v>#REF!</v>
      </c>
      <c r="P81" s="93" t="e">
        <f>#REF!</f>
        <v>#REF!</v>
      </c>
      <c r="Q81" s="93" t="e">
        <f>#REF!</f>
        <v>#REF!</v>
      </c>
      <c r="R81" s="93" t="e">
        <f>#REF!</f>
        <v>#REF!</v>
      </c>
      <c r="S81" s="93" t="e">
        <f>#REF!</f>
        <v>#REF!</v>
      </c>
      <c r="T81" s="93" t="e">
        <f>#REF!</f>
        <v>#REF!</v>
      </c>
      <c r="U81" s="93" t="e">
        <f>#REF!</f>
        <v>#REF!</v>
      </c>
      <c r="V81" s="513" t="e">
        <f>#REF!</f>
        <v>#REF!</v>
      </c>
      <c r="W81" s="513" t="e">
        <f>#REF!</f>
        <v>#REF!</v>
      </c>
      <c r="X81" s="513" t="e">
        <f>#REF!</f>
        <v>#REF!</v>
      </c>
    </row>
    <row r="82" spans="1:24" ht="45">
      <c r="A82" s="138"/>
      <c r="B82" s="92"/>
      <c r="C82" s="92"/>
      <c r="D82" s="92"/>
      <c r="E82" s="92" t="s">
        <v>157</v>
      </c>
      <c r="F82" s="296" t="s">
        <v>371</v>
      </c>
      <c r="G82" s="93"/>
      <c r="H82" s="216"/>
      <c r="I82" s="93" t="e">
        <f t="shared" si="1"/>
        <v>#REF!</v>
      </c>
      <c r="J82" s="162" t="e">
        <f>#REF!</f>
        <v>#REF!</v>
      </c>
      <c r="K82" s="93">
        <f>BPBD!L82</f>
        <v>1</v>
      </c>
      <c r="L82" s="93" t="e">
        <f>#REF!</f>
        <v>#REF!</v>
      </c>
      <c r="M82" s="93" t="e">
        <f>#REF!</f>
        <v>#REF!</v>
      </c>
      <c r="N82" s="93" t="e">
        <f>#REF!</f>
        <v>#REF!</v>
      </c>
      <c r="O82" s="93" t="e">
        <f>#REF!</f>
        <v>#REF!</v>
      </c>
      <c r="P82" s="93" t="e">
        <f>#REF!</f>
        <v>#REF!</v>
      </c>
      <c r="Q82" s="93" t="e">
        <f>#REF!</f>
        <v>#REF!</v>
      </c>
      <c r="R82" s="93" t="e">
        <f>#REF!</f>
        <v>#REF!</v>
      </c>
      <c r="S82" s="93" t="e">
        <f>#REF!</f>
        <v>#REF!</v>
      </c>
      <c r="T82" s="93" t="e">
        <f>#REF!</f>
        <v>#REF!</v>
      </c>
      <c r="U82" s="93" t="e">
        <f>#REF!</f>
        <v>#REF!</v>
      </c>
      <c r="V82" s="513" t="e">
        <f>#REF!</f>
        <v>#REF!</v>
      </c>
      <c r="W82" s="513" t="e">
        <f>#REF!</f>
        <v>#REF!</v>
      </c>
      <c r="X82" s="513" t="e">
        <f>#REF!</f>
        <v>#REF!</v>
      </c>
    </row>
    <row r="83" spans="1:24" ht="45">
      <c r="A83" s="138"/>
      <c r="B83" s="92"/>
      <c r="C83" s="92"/>
      <c r="D83" s="92"/>
      <c r="E83" s="92" t="s">
        <v>164</v>
      </c>
      <c r="F83" s="296" t="s">
        <v>369</v>
      </c>
      <c r="G83" s="93"/>
      <c r="H83" s="216"/>
      <c r="I83" s="93" t="e">
        <f t="shared" si="1"/>
        <v>#REF!</v>
      </c>
      <c r="J83" s="162" t="e">
        <f>#REF!</f>
        <v>#REF!</v>
      </c>
      <c r="K83" s="93">
        <f>BPBD!L83</f>
        <v>1</v>
      </c>
      <c r="L83" s="93" t="e">
        <f>#REF!</f>
        <v>#REF!</v>
      </c>
      <c r="M83" s="93" t="e">
        <f>#REF!</f>
        <v>#REF!</v>
      </c>
      <c r="N83" s="93" t="e">
        <f>#REF!</f>
        <v>#REF!</v>
      </c>
      <c r="O83" s="93" t="e">
        <f>#REF!</f>
        <v>#REF!</v>
      </c>
      <c r="P83" s="93" t="e">
        <f>#REF!</f>
        <v>#REF!</v>
      </c>
      <c r="Q83" s="93" t="e">
        <f>#REF!</f>
        <v>#REF!</v>
      </c>
      <c r="R83" s="93" t="e">
        <f>#REF!</f>
        <v>#REF!</v>
      </c>
      <c r="S83" s="93" t="e">
        <f>#REF!</f>
        <v>#REF!</v>
      </c>
      <c r="T83" s="93" t="e">
        <f>#REF!</f>
        <v>#REF!</v>
      </c>
      <c r="U83" s="93" t="e">
        <f>#REF!</f>
        <v>#REF!</v>
      </c>
      <c r="V83" s="513" t="e">
        <f>#REF!</f>
        <v>#REF!</v>
      </c>
      <c r="W83" s="513" t="e">
        <f>#REF!</f>
        <v>#REF!</v>
      </c>
      <c r="X83" s="513" t="e">
        <f>#REF!</f>
        <v>#REF!</v>
      </c>
    </row>
    <row r="84" spans="1:24" ht="45">
      <c r="A84" s="138"/>
      <c r="B84" s="92"/>
      <c r="C84" s="92"/>
      <c r="D84" s="92"/>
      <c r="E84" s="92" t="s">
        <v>165</v>
      </c>
      <c r="F84" s="296" t="s">
        <v>370</v>
      </c>
      <c r="G84" s="93"/>
      <c r="H84" s="216"/>
      <c r="I84" s="93" t="e">
        <f t="shared" si="1"/>
        <v>#REF!</v>
      </c>
      <c r="J84" s="162" t="e">
        <f>#REF!</f>
        <v>#REF!</v>
      </c>
      <c r="K84" s="93">
        <f>BPBD!L84</f>
        <v>1</v>
      </c>
      <c r="L84" s="93" t="e">
        <f>#REF!</f>
        <v>#REF!</v>
      </c>
      <c r="M84" s="93" t="e">
        <f>#REF!</f>
        <v>#REF!</v>
      </c>
      <c r="N84" s="93" t="e">
        <f>#REF!</f>
        <v>#REF!</v>
      </c>
      <c r="O84" s="93" t="e">
        <f>#REF!</f>
        <v>#REF!</v>
      </c>
      <c r="P84" s="93" t="e">
        <f>#REF!</f>
        <v>#REF!</v>
      </c>
      <c r="Q84" s="93" t="e">
        <f>#REF!</f>
        <v>#REF!</v>
      </c>
      <c r="R84" s="93" t="e">
        <f>#REF!</f>
        <v>#REF!</v>
      </c>
      <c r="S84" s="93" t="e">
        <f>#REF!</f>
        <v>#REF!</v>
      </c>
      <c r="T84" s="93" t="e">
        <f>#REF!</f>
        <v>#REF!</v>
      </c>
      <c r="U84" s="93" t="e">
        <f>#REF!</f>
        <v>#REF!</v>
      </c>
      <c r="V84" s="513" t="e">
        <f>#REF!</f>
        <v>#REF!</v>
      </c>
      <c r="W84" s="513" t="e">
        <f>#REF!</f>
        <v>#REF!</v>
      </c>
      <c r="X84" s="513" t="e">
        <f>#REF!</f>
        <v>#REF!</v>
      </c>
    </row>
    <row r="85" spans="1:24" ht="45">
      <c r="A85" s="138"/>
      <c r="B85" s="92"/>
      <c r="C85" s="92"/>
      <c r="D85" s="92"/>
      <c r="E85" s="92" t="s">
        <v>167</v>
      </c>
      <c r="F85" s="296" t="s">
        <v>371</v>
      </c>
      <c r="G85" s="93"/>
      <c r="H85" s="216"/>
      <c r="I85" s="93" t="e">
        <f t="shared" si="1"/>
        <v>#REF!</v>
      </c>
      <c r="J85" s="162" t="e">
        <f>#REF!</f>
        <v>#REF!</v>
      </c>
      <c r="K85" s="93">
        <f>BPBD!L85</f>
        <v>1</v>
      </c>
      <c r="L85" s="93" t="e">
        <f>#REF!</f>
        <v>#REF!</v>
      </c>
      <c r="M85" s="93" t="e">
        <f>#REF!</f>
        <v>#REF!</v>
      </c>
      <c r="N85" s="93" t="e">
        <f>#REF!</f>
        <v>#REF!</v>
      </c>
      <c r="O85" s="93" t="e">
        <f>#REF!</f>
        <v>#REF!</v>
      </c>
      <c r="P85" s="93" t="e">
        <f>#REF!</f>
        <v>#REF!</v>
      </c>
      <c r="Q85" s="93" t="e">
        <f>#REF!</f>
        <v>#REF!</v>
      </c>
      <c r="R85" s="93" t="e">
        <f>#REF!</f>
        <v>#REF!</v>
      </c>
      <c r="S85" s="93" t="e">
        <f>#REF!</f>
        <v>#REF!</v>
      </c>
      <c r="T85" s="93" t="e">
        <f>#REF!</f>
        <v>#REF!</v>
      </c>
      <c r="U85" s="93" t="e">
        <f>#REF!</f>
        <v>#REF!</v>
      </c>
      <c r="V85" s="513" t="e">
        <f>#REF!</f>
        <v>#REF!</v>
      </c>
      <c r="W85" s="513" t="e">
        <f>#REF!</f>
        <v>#REF!</v>
      </c>
      <c r="X85" s="513" t="e">
        <f>#REF!</f>
        <v>#REF!</v>
      </c>
    </row>
    <row r="86" spans="1:24">
      <c r="A86" s="96"/>
      <c r="B86" s="91"/>
      <c r="C86" s="91"/>
      <c r="D86" s="91" t="s">
        <v>11</v>
      </c>
      <c r="E86" s="547" t="s">
        <v>97</v>
      </c>
      <c r="F86" s="548"/>
      <c r="G86" s="108">
        <v>1.5</v>
      </c>
      <c r="H86" s="216"/>
      <c r="I86" s="108" t="e">
        <f>AVERAGE(I87:I88)*G86</f>
        <v>#REF!</v>
      </c>
      <c r="J86" s="161" t="e">
        <f>#REF!</f>
        <v>#REF!</v>
      </c>
      <c r="K86" s="108">
        <f>BPBD!L86</f>
        <v>1.2524999999999999</v>
      </c>
      <c r="L86" s="108" t="e">
        <f>#REF!</f>
        <v>#REF!</v>
      </c>
      <c r="M86" s="108" t="e">
        <f>#REF!</f>
        <v>#REF!</v>
      </c>
      <c r="N86" s="108" t="e">
        <f>#REF!</f>
        <v>#REF!</v>
      </c>
      <c r="O86" s="108" t="e">
        <f>#REF!</f>
        <v>#REF!</v>
      </c>
      <c r="P86" s="108" t="e">
        <f>#REF!</f>
        <v>#REF!</v>
      </c>
      <c r="Q86" s="108" t="e">
        <f>#REF!</f>
        <v>#REF!</v>
      </c>
      <c r="R86" s="108" t="e">
        <f>#REF!</f>
        <v>#REF!</v>
      </c>
      <c r="S86" s="108" t="e">
        <f>#REF!</f>
        <v>#REF!</v>
      </c>
      <c r="T86" s="93" t="e">
        <f>#REF!</f>
        <v>#REF!</v>
      </c>
      <c r="U86" s="93" t="e">
        <f>#REF!</f>
        <v>#REF!</v>
      </c>
      <c r="V86" s="513" t="e">
        <f>#REF!</f>
        <v>#REF!</v>
      </c>
      <c r="W86" s="513" t="e">
        <f>#REF!</f>
        <v>#REF!</v>
      </c>
      <c r="X86" s="513" t="e">
        <f>#REF!</f>
        <v>#REF!</v>
      </c>
    </row>
    <row r="87" spans="1:24" ht="15.95" customHeight="1">
      <c r="A87" s="138"/>
      <c r="B87" s="92"/>
      <c r="C87" s="92"/>
      <c r="D87" s="84"/>
      <c r="E87" s="92" t="s">
        <v>152</v>
      </c>
      <c r="F87" s="296" t="s">
        <v>587</v>
      </c>
      <c r="G87" s="93"/>
      <c r="H87" s="215"/>
      <c r="I87" s="93" t="e">
        <f t="shared" si="1"/>
        <v>#REF!</v>
      </c>
      <c r="J87" s="162" t="e">
        <f>#REF!</f>
        <v>#REF!</v>
      </c>
      <c r="K87" s="93">
        <f>BPBD!L87</f>
        <v>0.67</v>
      </c>
      <c r="L87" s="93" t="e">
        <f>#REF!</f>
        <v>#REF!</v>
      </c>
      <c r="M87" s="93" t="e">
        <f>#REF!</f>
        <v>#REF!</v>
      </c>
      <c r="N87" s="93" t="e">
        <f>#REF!</f>
        <v>#REF!</v>
      </c>
      <c r="O87" s="93" t="e">
        <f>#REF!</f>
        <v>#REF!</v>
      </c>
      <c r="P87" s="93" t="e">
        <f>#REF!</f>
        <v>#REF!</v>
      </c>
      <c r="Q87" s="93" t="e">
        <f>#REF!</f>
        <v>#REF!</v>
      </c>
      <c r="R87" s="93" t="e">
        <f>#REF!</f>
        <v>#REF!</v>
      </c>
      <c r="S87" s="93" t="e">
        <f>#REF!</f>
        <v>#REF!</v>
      </c>
      <c r="T87" s="93" t="e">
        <f>#REF!</f>
        <v>#REF!</v>
      </c>
      <c r="U87" s="93" t="e">
        <f>#REF!</f>
        <v>#REF!</v>
      </c>
      <c r="V87" s="513" t="e">
        <f>#REF!</f>
        <v>#REF!</v>
      </c>
      <c r="W87" s="513" t="e">
        <f>#REF!</f>
        <v>#REF!</v>
      </c>
      <c r="X87" s="513" t="e">
        <f>#REF!</f>
        <v>#REF!</v>
      </c>
    </row>
    <row r="88" spans="1:24" ht="30">
      <c r="A88" s="138"/>
      <c r="B88" s="92"/>
      <c r="C88" s="92"/>
      <c r="D88" s="84"/>
      <c r="E88" s="92" t="s">
        <v>155</v>
      </c>
      <c r="F88" s="296" t="s">
        <v>372</v>
      </c>
      <c r="G88" s="93"/>
      <c r="H88" s="216"/>
      <c r="I88" s="93" t="e">
        <f t="shared" si="1"/>
        <v>#REF!</v>
      </c>
      <c r="J88" s="162" t="e">
        <f>#REF!</f>
        <v>#REF!</v>
      </c>
      <c r="K88" s="93">
        <f>BPBD!L88</f>
        <v>1</v>
      </c>
      <c r="L88" s="93" t="e">
        <f>#REF!</f>
        <v>#REF!</v>
      </c>
      <c r="M88" s="93" t="e">
        <f>#REF!</f>
        <v>#REF!</v>
      </c>
      <c r="N88" s="93" t="e">
        <f>#REF!</f>
        <v>#REF!</v>
      </c>
      <c r="O88" s="93" t="e">
        <f>#REF!</f>
        <v>#REF!</v>
      </c>
      <c r="P88" s="93" t="e">
        <f>#REF!</f>
        <v>#REF!</v>
      </c>
      <c r="Q88" s="93" t="e">
        <f>#REF!</f>
        <v>#REF!</v>
      </c>
      <c r="R88" s="93" t="e">
        <f>#REF!</f>
        <v>#REF!</v>
      </c>
      <c r="S88" s="93" t="e">
        <f>#REF!</f>
        <v>#REF!</v>
      </c>
      <c r="T88" s="93" t="e">
        <f>#REF!</f>
        <v>#REF!</v>
      </c>
      <c r="U88" s="93" t="e">
        <f>#REF!</f>
        <v>#REF!</v>
      </c>
      <c r="V88" s="513" t="e">
        <f>#REF!</f>
        <v>#REF!</v>
      </c>
      <c r="W88" s="513" t="e">
        <f>#REF!</f>
        <v>#REF!</v>
      </c>
      <c r="X88" s="513" t="e">
        <f>#REF!</f>
        <v>#REF!</v>
      </c>
    </row>
    <row r="89" spans="1:24">
      <c r="A89" s="97"/>
      <c r="B89" s="97"/>
      <c r="C89" s="98">
        <v>7</v>
      </c>
      <c r="D89" s="614" t="s">
        <v>43</v>
      </c>
      <c r="E89" s="615"/>
      <c r="F89" s="616"/>
      <c r="G89" s="28">
        <f>SUM(G90:G116)</f>
        <v>2.2000000000000002</v>
      </c>
      <c r="H89" s="216"/>
      <c r="I89" s="28" t="e">
        <f>SUM(I90,I95,I102,I106,I108,I113)</f>
        <v>#REF!</v>
      </c>
      <c r="J89" s="207" t="e">
        <f>#REF!</f>
        <v>#REF!</v>
      </c>
      <c r="K89" s="28">
        <f>BPBD!L89</f>
        <v>1.3745833333333333</v>
      </c>
      <c r="L89" s="28" t="e">
        <f>#REF!</f>
        <v>#REF!</v>
      </c>
      <c r="M89" s="28" t="e">
        <f>#REF!</f>
        <v>#REF!</v>
      </c>
      <c r="N89" s="28" t="e">
        <f>#REF!</f>
        <v>#REF!</v>
      </c>
      <c r="O89" s="28" t="e">
        <f>#REF!</f>
        <v>#REF!</v>
      </c>
      <c r="P89" s="28" t="e">
        <f>#REF!</f>
        <v>#REF!</v>
      </c>
      <c r="Q89" s="28" t="e">
        <f>#REF!</f>
        <v>#REF!</v>
      </c>
      <c r="R89" s="28" t="e">
        <f>#REF!</f>
        <v>#REF!</v>
      </c>
      <c r="S89" s="28" t="e">
        <f>#REF!</f>
        <v>#REF!</v>
      </c>
      <c r="T89" s="93" t="e">
        <f>#REF!</f>
        <v>#REF!</v>
      </c>
      <c r="U89" s="93" t="e">
        <f>#REF!</f>
        <v>#REF!</v>
      </c>
      <c r="V89" s="513" t="e">
        <f>#REF!</f>
        <v>#REF!</v>
      </c>
      <c r="W89" s="513" t="e">
        <f>#REF!</f>
        <v>#REF!</v>
      </c>
      <c r="X89" s="513" t="e">
        <f>#REF!</f>
        <v>#REF!</v>
      </c>
    </row>
    <row r="90" spans="1:24" ht="15" customHeight="1">
      <c r="A90" s="96"/>
      <c r="B90" s="91"/>
      <c r="C90" s="91"/>
      <c r="D90" s="91" t="s">
        <v>9</v>
      </c>
      <c r="E90" s="547" t="s">
        <v>103</v>
      </c>
      <c r="F90" s="548"/>
      <c r="G90" s="108">
        <v>0.3</v>
      </c>
      <c r="H90" s="214"/>
      <c r="I90" s="108" t="e">
        <f>AVERAGE(I91:I94)*G90</f>
        <v>#REF!</v>
      </c>
      <c r="J90" s="161" t="e">
        <f>#REF!</f>
        <v>#REF!</v>
      </c>
      <c r="K90" s="108">
        <f>BPBD!L90</f>
        <v>0.26250000000000001</v>
      </c>
      <c r="L90" s="108" t="e">
        <f>#REF!</f>
        <v>#REF!</v>
      </c>
      <c r="M90" s="108" t="e">
        <f>#REF!</f>
        <v>#REF!</v>
      </c>
      <c r="N90" s="108" t="e">
        <f>#REF!</f>
        <v>#REF!</v>
      </c>
      <c r="O90" s="108" t="e">
        <f>#REF!</f>
        <v>#REF!</v>
      </c>
      <c r="P90" s="108" t="e">
        <f>#REF!</f>
        <v>#REF!</v>
      </c>
      <c r="Q90" s="108" t="e">
        <f>#REF!</f>
        <v>#REF!</v>
      </c>
      <c r="R90" s="108" t="e">
        <f>#REF!</f>
        <v>#REF!</v>
      </c>
      <c r="S90" s="108" t="e">
        <f>#REF!</f>
        <v>#REF!</v>
      </c>
      <c r="T90" s="93" t="e">
        <f>#REF!</f>
        <v>#REF!</v>
      </c>
      <c r="U90" s="93" t="e">
        <f>#REF!</f>
        <v>#REF!</v>
      </c>
      <c r="V90" s="513" t="e">
        <f>#REF!</f>
        <v>#REF!</v>
      </c>
      <c r="W90" s="513" t="e">
        <f>#REF!</f>
        <v>#REF!</v>
      </c>
      <c r="X90" s="513" t="e">
        <f>#REF!</f>
        <v>#REF!</v>
      </c>
    </row>
    <row r="91" spans="1:24" ht="15.95" customHeight="1">
      <c r="A91" s="138"/>
      <c r="B91" s="92"/>
      <c r="C91" s="92"/>
      <c r="D91" s="92"/>
      <c r="E91" s="92" t="s">
        <v>152</v>
      </c>
      <c r="F91" s="296" t="s">
        <v>763</v>
      </c>
      <c r="G91" s="93"/>
      <c r="H91" s="215"/>
      <c r="I91" s="93" t="e">
        <f t="shared" si="1"/>
        <v>#REF!</v>
      </c>
      <c r="J91" s="162" t="e">
        <f>#REF!</f>
        <v>#REF!</v>
      </c>
      <c r="K91" s="93">
        <f>BPBD!L91</f>
        <v>0.5</v>
      </c>
      <c r="L91" s="93" t="e">
        <f>#REF!</f>
        <v>#REF!</v>
      </c>
      <c r="M91" s="93" t="e">
        <f>#REF!</f>
        <v>#REF!</v>
      </c>
      <c r="N91" s="93" t="e">
        <f>#REF!</f>
        <v>#REF!</v>
      </c>
      <c r="O91" s="93" t="e">
        <f>#REF!</f>
        <v>#REF!</v>
      </c>
      <c r="P91" s="93" t="e">
        <f>#REF!</f>
        <v>#REF!</v>
      </c>
      <c r="Q91" s="93" t="e">
        <f>#REF!</f>
        <v>#REF!</v>
      </c>
      <c r="R91" s="93" t="e">
        <f>#REF!</f>
        <v>#REF!</v>
      </c>
      <c r="S91" s="93" t="e">
        <f>#REF!</f>
        <v>#REF!</v>
      </c>
      <c r="T91" s="93" t="e">
        <f>#REF!</f>
        <v>#REF!</v>
      </c>
      <c r="U91" s="93" t="e">
        <f>#REF!</f>
        <v>#REF!</v>
      </c>
      <c r="V91" s="513" t="e">
        <f>#REF!</f>
        <v>#REF!</v>
      </c>
      <c r="W91" s="513" t="e">
        <f>#REF!</f>
        <v>#REF!</v>
      </c>
      <c r="X91" s="513" t="e">
        <f>#REF!</f>
        <v>#REF!</v>
      </c>
    </row>
    <row r="92" spans="1:24" ht="30">
      <c r="A92" s="138"/>
      <c r="B92" s="92"/>
      <c r="C92" s="92"/>
      <c r="D92" s="92"/>
      <c r="E92" s="92" t="s">
        <v>155</v>
      </c>
      <c r="F92" s="296" t="s">
        <v>399</v>
      </c>
      <c r="G92" s="93"/>
      <c r="H92" s="216"/>
      <c r="I92" s="93" t="e">
        <f t="shared" si="1"/>
        <v>#REF!</v>
      </c>
      <c r="J92" s="162" t="e">
        <f>#REF!</f>
        <v>#REF!</v>
      </c>
      <c r="K92" s="93">
        <f>BPBD!L92</f>
        <v>1</v>
      </c>
      <c r="L92" s="93" t="e">
        <f>#REF!</f>
        <v>#REF!</v>
      </c>
      <c r="M92" s="93" t="e">
        <f>#REF!</f>
        <v>#REF!</v>
      </c>
      <c r="N92" s="93" t="e">
        <f>#REF!</f>
        <v>#REF!</v>
      </c>
      <c r="O92" s="93" t="e">
        <f>#REF!</f>
        <v>#REF!</v>
      </c>
      <c r="P92" s="93" t="e">
        <f>#REF!</f>
        <v>#REF!</v>
      </c>
      <c r="Q92" s="93" t="e">
        <f>#REF!</f>
        <v>#REF!</v>
      </c>
      <c r="R92" s="93" t="e">
        <f>#REF!</f>
        <v>#REF!</v>
      </c>
      <c r="S92" s="93" t="e">
        <f>#REF!</f>
        <v>#REF!</v>
      </c>
      <c r="T92" s="93" t="e">
        <f>#REF!</f>
        <v>#REF!</v>
      </c>
      <c r="U92" s="93" t="e">
        <f>#REF!</f>
        <v>#REF!</v>
      </c>
      <c r="V92" s="513" t="e">
        <f>#REF!</f>
        <v>#REF!</v>
      </c>
      <c r="W92" s="513" t="e">
        <f>#REF!</f>
        <v>#REF!</v>
      </c>
      <c r="X92" s="513" t="e">
        <f>#REF!</f>
        <v>#REF!</v>
      </c>
    </row>
    <row r="93" spans="1:24" ht="30">
      <c r="A93" s="138"/>
      <c r="B93" s="92"/>
      <c r="C93" s="92"/>
      <c r="D93" s="92"/>
      <c r="E93" s="92" t="s">
        <v>157</v>
      </c>
      <c r="F93" s="296" t="s">
        <v>400</v>
      </c>
      <c r="G93" s="93"/>
      <c r="H93" s="216"/>
      <c r="I93" s="93" t="e">
        <f t="shared" si="1"/>
        <v>#REF!</v>
      </c>
      <c r="J93" s="162" t="e">
        <f>#REF!</f>
        <v>#REF!</v>
      </c>
      <c r="K93" s="93">
        <f>BPBD!L93</f>
        <v>1</v>
      </c>
      <c r="L93" s="93" t="e">
        <f>#REF!</f>
        <v>#REF!</v>
      </c>
      <c r="M93" s="93" t="e">
        <f>#REF!</f>
        <v>#REF!</v>
      </c>
      <c r="N93" s="93" t="e">
        <f>#REF!</f>
        <v>#REF!</v>
      </c>
      <c r="O93" s="93" t="e">
        <f>#REF!</f>
        <v>#REF!</v>
      </c>
      <c r="P93" s="93" t="e">
        <f>#REF!</f>
        <v>#REF!</v>
      </c>
      <c r="Q93" s="93" t="e">
        <f>#REF!</f>
        <v>#REF!</v>
      </c>
      <c r="R93" s="93" t="e">
        <f>#REF!</f>
        <v>#REF!</v>
      </c>
      <c r="S93" s="93" t="e">
        <f>#REF!</f>
        <v>#REF!</v>
      </c>
      <c r="T93" s="93" t="e">
        <f>#REF!</f>
        <v>#REF!</v>
      </c>
      <c r="U93" s="93" t="e">
        <f>#REF!</f>
        <v>#REF!</v>
      </c>
      <c r="V93" s="513" t="e">
        <f>#REF!</f>
        <v>#REF!</v>
      </c>
      <c r="W93" s="513" t="e">
        <f>#REF!</f>
        <v>#REF!</v>
      </c>
      <c r="X93" s="513" t="e">
        <f>#REF!</f>
        <v>#REF!</v>
      </c>
    </row>
    <row r="94" spans="1:24" ht="30">
      <c r="A94" s="138"/>
      <c r="B94" s="92"/>
      <c r="C94" s="92"/>
      <c r="D94" s="92"/>
      <c r="E94" s="92" t="s">
        <v>164</v>
      </c>
      <c r="F94" s="296" t="s">
        <v>401</v>
      </c>
      <c r="G94" s="93"/>
      <c r="H94" s="216"/>
      <c r="I94" s="93" t="e">
        <f t="shared" si="1"/>
        <v>#REF!</v>
      </c>
      <c r="J94" s="162" t="e">
        <f>#REF!</f>
        <v>#REF!</v>
      </c>
      <c r="K94" s="93">
        <f>BPBD!L94</f>
        <v>1</v>
      </c>
      <c r="L94" s="93" t="e">
        <f>#REF!</f>
        <v>#REF!</v>
      </c>
      <c r="M94" s="93" t="e">
        <f>#REF!</f>
        <v>#REF!</v>
      </c>
      <c r="N94" s="93" t="e">
        <f>#REF!</f>
        <v>#REF!</v>
      </c>
      <c r="O94" s="93" t="e">
        <f>#REF!</f>
        <v>#REF!</v>
      </c>
      <c r="P94" s="93" t="e">
        <f>#REF!</f>
        <v>#REF!</v>
      </c>
      <c r="Q94" s="93" t="e">
        <f>#REF!</f>
        <v>#REF!</v>
      </c>
      <c r="R94" s="93" t="e">
        <f>#REF!</f>
        <v>#REF!</v>
      </c>
      <c r="S94" s="93" t="e">
        <f>#REF!</f>
        <v>#REF!</v>
      </c>
      <c r="T94" s="93" t="e">
        <f>#REF!</f>
        <v>#REF!</v>
      </c>
      <c r="U94" s="93" t="e">
        <f>#REF!</f>
        <v>#REF!</v>
      </c>
      <c r="V94" s="513" t="e">
        <f>#REF!</f>
        <v>#REF!</v>
      </c>
      <c r="W94" s="513" t="e">
        <f>#REF!</f>
        <v>#REF!</v>
      </c>
      <c r="X94" s="513" t="e">
        <f>#REF!</f>
        <v>#REF!</v>
      </c>
    </row>
    <row r="95" spans="1:24">
      <c r="A95" s="96"/>
      <c r="B95" s="91"/>
      <c r="C95" s="91"/>
      <c r="D95" s="91" t="s">
        <v>11</v>
      </c>
      <c r="E95" s="547" t="s">
        <v>71</v>
      </c>
      <c r="F95" s="548"/>
      <c r="G95" s="108">
        <v>0.3</v>
      </c>
      <c r="H95" s="216"/>
      <c r="I95" s="108" t="e">
        <f>AVERAGE(I96:I101)*G95</f>
        <v>#REF!</v>
      </c>
      <c r="J95" s="161" t="e">
        <f>#REF!</f>
        <v>#REF!</v>
      </c>
      <c r="K95" s="108">
        <f>BPBD!L95</f>
        <v>0.11600000000000001</v>
      </c>
      <c r="L95" s="108" t="e">
        <f>#REF!</f>
        <v>#REF!</v>
      </c>
      <c r="M95" s="108" t="e">
        <f>#REF!</f>
        <v>#REF!</v>
      </c>
      <c r="N95" s="108" t="e">
        <f>#REF!</f>
        <v>#REF!</v>
      </c>
      <c r="O95" s="108" t="e">
        <f>#REF!</f>
        <v>#REF!</v>
      </c>
      <c r="P95" s="108" t="e">
        <f>#REF!</f>
        <v>#REF!</v>
      </c>
      <c r="Q95" s="108" t="e">
        <f>#REF!</f>
        <v>#REF!</v>
      </c>
      <c r="R95" s="108" t="e">
        <f>#REF!</f>
        <v>#REF!</v>
      </c>
      <c r="S95" s="108" t="e">
        <f>#REF!</f>
        <v>#REF!</v>
      </c>
      <c r="T95" s="93" t="e">
        <f>#REF!</f>
        <v>#REF!</v>
      </c>
      <c r="U95" s="93" t="e">
        <f>#REF!</f>
        <v>#REF!</v>
      </c>
      <c r="V95" s="513" t="e">
        <f>#REF!</f>
        <v>#REF!</v>
      </c>
      <c r="W95" s="513" t="e">
        <f>#REF!</f>
        <v>#REF!</v>
      </c>
      <c r="X95" s="513" t="e">
        <f>#REF!</f>
        <v>#REF!</v>
      </c>
    </row>
    <row r="96" spans="1:24" ht="15.95" customHeight="1">
      <c r="A96" s="138"/>
      <c r="B96" s="92"/>
      <c r="C96" s="92"/>
      <c r="D96" s="92"/>
      <c r="E96" s="92" t="s">
        <v>152</v>
      </c>
      <c r="F96" s="296" t="s">
        <v>561</v>
      </c>
      <c r="G96" s="93"/>
      <c r="H96" s="215"/>
      <c r="I96" s="93" t="e">
        <f t="shared" si="1"/>
        <v>#REF!</v>
      </c>
      <c r="J96" s="162" t="e">
        <f>#REF!</f>
        <v>#REF!</v>
      </c>
      <c r="K96" s="93">
        <f>BPBD!L96</f>
        <v>0.5</v>
      </c>
      <c r="L96" s="93" t="e">
        <f>#REF!</f>
        <v>#REF!</v>
      </c>
      <c r="M96" s="93" t="e">
        <f>#REF!</f>
        <v>#REF!</v>
      </c>
      <c r="N96" s="93" t="e">
        <f>#REF!</f>
        <v>#REF!</v>
      </c>
      <c r="O96" s="93" t="e">
        <f>#REF!</f>
        <v>#REF!</v>
      </c>
      <c r="P96" s="93" t="e">
        <f>#REF!</f>
        <v>#REF!</v>
      </c>
      <c r="Q96" s="93" t="e">
        <f>#REF!</f>
        <v>#REF!</v>
      </c>
      <c r="R96" s="93" t="e">
        <f>#REF!</f>
        <v>#REF!</v>
      </c>
      <c r="S96" s="93" t="e">
        <f>#REF!</f>
        <v>#REF!</v>
      </c>
      <c r="T96" s="93" t="e">
        <f>#REF!</f>
        <v>#REF!</v>
      </c>
      <c r="U96" s="93" t="e">
        <f>#REF!</f>
        <v>#REF!</v>
      </c>
      <c r="V96" s="513" t="e">
        <f>#REF!</f>
        <v>#REF!</v>
      </c>
      <c r="W96" s="513" t="e">
        <f>#REF!</f>
        <v>#REF!</v>
      </c>
      <c r="X96" s="513" t="e">
        <f>#REF!</f>
        <v>#REF!</v>
      </c>
    </row>
    <row r="97" spans="1:24" ht="30">
      <c r="A97" s="138"/>
      <c r="B97" s="92"/>
      <c r="C97" s="92"/>
      <c r="D97" s="92"/>
      <c r="E97" s="92" t="s">
        <v>155</v>
      </c>
      <c r="F97" s="296" t="s">
        <v>560</v>
      </c>
      <c r="G97" s="93"/>
      <c r="H97" s="216"/>
      <c r="I97" s="93" t="e">
        <f t="shared" si="1"/>
        <v>#REF!</v>
      </c>
      <c r="J97" s="162" t="e">
        <f>#REF!</f>
        <v>#REF!</v>
      </c>
      <c r="K97" s="93">
        <f>BPBD!L97</f>
        <v>0.33</v>
      </c>
      <c r="L97" s="93" t="e">
        <f>#REF!</f>
        <v>#REF!</v>
      </c>
      <c r="M97" s="93" t="e">
        <f>#REF!</f>
        <v>#REF!</v>
      </c>
      <c r="N97" s="93" t="e">
        <f>#REF!</f>
        <v>#REF!</v>
      </c>
      <c r="O97" s="93" t="e">
        <f>#REF!</f>
        <v>#REF!</v>
      </c>
      <c r="P97" s="93" t="e">
        <f>#REF!</f>
        <v>#REF!</v>
      </c>
      <c r="Q97" s="93" t="e">
        <f>#REF!</f>
        <v>#REF!</v>
      </c>
      <c r="R97" s="93" t="e">
        <f>#REF!</f>
        <v>#REF!</v>
      </c>
      <c r="S97" s="93" t="e">
        <f>#REF!</f>
        <v>#REF!</v>
      </c>
      <c r="T97" s="93" t="e">
        <f>#REF!</f>
        <v>#REF!</v>
      </c>
      <c r="U97" s="93" t="e">
        <f>#REF!</f>
        <v>#REF!</v>
      </c>
      <c r="V97" s="513" t="e">
        <f>#REF!</f>
        <v>#REF!</v>
      </c>
      <c r="W97" s="513" t="e">
        <f>#REF!</f>
        <v>#REF!</v>
      </c>
      <c r="X97" s="513" t="e">
        <f>#REF!</f>
        <v>#REF!</v>
      </c>
    </row>
    <row r="98" spans="1:24" ht="60">
      <c r="A98" s="138"/>
      <c r="B98" s="92"/>
      <c r="C98" s="92"/>
      <c r="D98" s="92"/>
      <c r="E98" s="92" t="s">
        <v>157</v>
      </c>
      <c r="F98" s="296" t="s">
        <v>408</v>
      </c>
      <c r="G98" s="93"/>
      <c r="H98" s="216"/>
      <c r="I98" s="93" t="e">
        <f t="shared" si="1"/>
        <v>#REF!</v>
      </c>
      <c r="J98" s="162" t="e">
        <f>#REF!</f>
        <v>#REF!</v>
      </c>
      <c r="K98" s="93">
        <f>BPBD!L98</f>
        <v>0.33</v>
      </c>
      <c r="L98" s="93" t="e">
        <f>#REF!</f>
        <v>#REF!</v>
      </c>
      <c r="M98" s="93" t="e">
        <f>#REF!</f>
        <v>#REF!</v>
      </c>
      <c r="N98" s="93" t="e">
        <f>#REF!</f>
        <v>#REF!</v>
      </c>
      <c r="O98" s="93" t="e">
        <f>#REF!</f>
        <v>#REF!</v>
      </c>
      <c r="P98" s="93" t="e">
        <f>#REF!</f>
        <v>#REF!</v>
      </c>
      <c r="Q98" s="93" t="e">
        <f>#REF!</f>
        <v>#REF!</v>
      </c>
      <c r="R98" s="93" t="e">
        <f>#REF!</f>
        <v>#REF!</v>
      </c>
      <c r="S98" s="93" t="e">
        <f>#REF!</f>
        <v>#REF!</v>
      </c>
      <c r="T98" s="93" t="e">
        <f>#REF!</f>
        <v>#REF!</v>
      </c>
      <c r="U98" s="93" t="e">
        <f>#REF!</f>
        <v>#REF!</v>
      </c>
      <c r="V98" s="513" t="e">
        <f>#REF!</f>
        <v>#REF!</v>
      </c>
      <c r="W98" s="513" t="e">
        <f>#REF!</f>
        <v>#REF!</v>
      </c>
      <c r="X98" s="513" t="e">
        <f>#REF!</f>
        <v>#REF!</v>
      </c>
    </row>
    <row r="99" spans="1:24" ht="60">
      <c r="A99" s="138"/>
      <c r="B99" s="92"/>
      <c r="C99" s="92"/>
      <c r="D99" s="92"/>
      <c r="E99" s="92" t="s">
        <v>164</v>
      </c>
      <c r="F99" s="296" t="s">
        <v>770</v>
      </c>
      <c r="G99" s="93"/>
      <c r="H99" s="216"/>
      <c r="I99" s="93" t="e">
        <f t="shared" si="1"/>
        <v>#REF!</v>
      </c>
      <c r="J99" s="162" t="e">
        <f>#REF!</f>
        <v>#REF!</v>
      </c>
      <c r="K99" s="93">
        <f>BPBD!L99</f>
        <v>0.33</v>
      </c>
      <c r="L99" s="93" t="e">
        <f>#REF!</f>
        <v>#REF!</v>
      </c>
      <c r="M99" s="93" t="e">
        <f>#REF!</f>
        <v>#REF!</v>
      </c>
      <c r="N99" s="93" t="e">
        <f>#REF!</f>
        <v>#REF!</v>
      </c>
      <c r="O99" s="93" t="e">
        <f>#REF!</f>
        <v>#REF!</v>
      </c>
      <c r="P99" s="93" t="e">
        <f>#REF!</f>
        <v>#REF!</v>
      </c>
      <c r="Q99" s="93" t="e">
        <f>#REF!</f>
        <v>#REF!</v>
      </c>
      <c r="R99" s="93" t="e">
        <f>#REF!</f>
        <v>#REF!</v>
      </c>
      <c r="S99" s="93" t="e">
        <f>#REF!</f>
        <v>#REF!</v>
      </c>
      <c r="T99" s="93" t="e">
        <f>#REF!</f>
        <v>#REF!</v>
      </c>
      <c r="U99" s="93" t="e">
        <f>#REF!</f>
        <v>#REF!</v>
      </c>
      <c r="V99" s="513" t="e">
        <f>#REF!</f>
        <v>#REF!</v>
      </c>
      <c r="W99" s="513" t="e">
        <f>#REF!</f>
        <v>#REF!</v>
      </c>
      <c r="X99" s="513" t="e">
        <f>#REF!</f>
        <v>#REF!</v>
      </c>
    </row>
    <row r="100" spans="1:24" ht="30">
      <c r="A100" s="138"/>
      <c r="B100" s="92"/>
      <c r="C100" s="92"/>
      <c r="D100" s="92"/>
      <c r="E100" s="92" t="s">
        <v>165</v>
      </c>
      <c r="F100" s="296" t="s">
        <v>410</v>
      </c>
      <c r="G100" s="93"/>
      <c r="H100" s="216"/>
      <c r="I100" s="93" t="e">
        <f t="shared" si="1"/>
        <v>#REF!</v>
      </c>
      <c r="J100" s="162" t="e">
        <f>#REF!</f>
        <v>#REF!</v>
      </c>
      <c r="K100" s="93">
        <f>BPBD!L100</f>
        <v>0.5</v>
      </c>
      <c r="L100" s="93" t="e">
        <f>#REF!</f>
        <v>#REF!</v>
      </c>
      <c r="M100" s="93" t="e">
        <f>#REF!</f>
        <v>#REF!</v>
      </c>
      <c r="N100" s="93" t="e">
        <f>#REF!</f>
        <v>#REF!</v>
      </c>
      <c r="O100" s="93" t="e">
        <f>#REF!</f>
        <v>#REF!</v>
      </c>
      <c r="P100" s="93" t="e">
        <f>#REF!</f>
        <v>#REF!</v>
      </c>
      <c r="Q100" s="93" t="e">
        <f>#REF!</f>
        <v>#REF!</v>
      </c>
      <c r="R100" s="93" t="e">
        <f>#REF!</f>
        <v>#REF!</v>
      </c>
      <c r="S100" s="93" t="e">
        <f>#REF!</f>
        <v>#REF!</v>
      </c>
      <c r="T100" s="93" t="e">
        <f>#REF!</f>
        <v>#REF!</v>
      </c>
      <c r="U100" s="93" t="e">
        <f>#REF!</f>
        <v>#REF!</v>
      </c>
      <c r="V100" s="513" t="e">
        <f>#REF!</f>
        <v>#REF!</v>
      </c>
      <c r="W100" s="513" t="e">
        <f>#REF!</f>
        <v>#REF!</v>
      </c>
      <c r="X100" s="513" t="e">
        <f>#REF!</f>
        <v>#REF!</v>
      </c>
    </row>
    <row r="101" spans="1:24" ht="30">
      <c r="A101" s="138"/>
      <c r="B101" s="92"/>
      <c r="C101" s="92"/>
      <c r="D101" s="92"/>
      <c r="E101" s="92" t="s">
        <v>167</v>
      </c>
      <c r="F101" s="296" t="s">
        <v>411</v>
      </c>
      <c r="G101" s="93"/>
      <c r="H101" s="216"/>
      <c r="I101" s="93" t="e">
        <f t="shared" si="1"/>
        <v>#REF!</v>
      </c>
      <c r="J101" s="162" t="e">
        <f>#REF!</f>
        <v>#REF!</v>
      </c>
      <c r="K101" s="93">
        <f>BPBD!L101</f>
        <v>0.33</v>
      </c>
      <c r="L101" s="93" t="e">
        <f>#REF!</f>
        <v>#REF!</v>
      </c>
      <c r="M101" s="93" t="e">
        <f>#REF!</f>
        <v>#REF!</v>
      </c>
      <c r="N101" s="93" t="e">
        <f>#REF!</f>
        <v>#REF!</v>
      </c>
      <c r="O101" s="93" t="e">
        <f>#REF!</f>
        <v>#REF!</v>
      </c>
      <c r="P101" s="93" t="e">
        <f>#REF!</f>
        <v>#REF!</v>
      </c>
      <c r="Q101" s="93" t="e">
        <f>#REF!</f>
        <v>#REF!</v>
      </c>
      <c r="R101" s="93" t="e">
        <f>#REF!</f>
        <v>#REF!</v>
      </c>
      <c r="S101" s="93" t="e">
        <f>#REF!</f>
        <v>#REF!</v>
      </c>
      <c r="T101" s="93" t="e">
        <f>#REF!</f>
        <v>#REF!</v>
      </c>
      <c r="U101" s="93" t="e">
        <f>#REF!</f>
        <v>#REF!</v>
      </c>
      <c r="V101" s="513" t="e">
        <f>#REF!</f>
        <v>#REF!</v>
      </c>
      <c r="W101" s="513" t="e">
        <f>#REF!</f>
        <v>#REF!</v>
      </c>
      <c r="X101" s="513" t="e">
        <f>#REF!</f>
        <v>#REF!</v>
      </c>
    </row>
    <row r="102" spans="1:24">
      <c r="A102" s="96"/>
      <c r="B102" s="91"/>
      <c r="C102" s="91"/>
      <c r="D102" s="91" t="s">
        <v>13</v>
      </c>
      <c r="E102" s="547" t="s">
        <v>104</v>
      </c>
      <c r="F102" s="548"/>
      <c r="G102" s="108">
        <v>0.5</v>
      </c>
      <c r="H102" s="216"/>
      <c r="I102" s="108" t="e">
        <f>AVERAGE(I103:I105)*G102</f>
        <v>#REF!</v>
      </c>
      <c r="J102" s="161" t="e">
        <f>#REF!</f>
        <v>#REF!</v>
      </c>
      <c r="K102" s="108">
        <f>BPBD!L102</f>
        <v>0.5</v>
      </c>
      <c r="L102" s="108" t="e">
        <f>#REF!</f>
        <v>#REF!</v>
      </c>
      <c r="M102" s="108" t="e">
        <f>#REF!</f>
        <v>#REF!</v>
      </c>
      <c r="N102" s="108" t="e">
        <f>#REF!</f>
        <v>#REF!</v>
      </c>
      <c r="O102" s="108" t="e">
        <f>#REF!</f>
        <v>#REF!</v>
      </c>
      <c r="P102" s="108" t="e">
        <f>#REF!</f>
        <v>#REF!</v>
      </c>
      <c r="Q102" s="108" t="e">
        <f>#REF!</f>
        <v>#REF!</v>
      </c>
      <c r="R102" s="108" t="e">
        <f>#REF!</f>
        <v>#REF!</v>
      </c>
      <c r="S102" s="108" t="e">
        <f>#REF!</f>
        <v>#REF!</v>
      </c>
      <c r="T102" s="93" t="e">
        <f>#REF!</f>
        <v>#REF!</v>
      </c>
      <c r="U102" s="93" t="e">
        <f>#REF!</f>
        <v>#REF!</v>
      </c>
      <c r="V102" s="513" t="e">
        <f>#REF!</f>
        <v>#REF!</v>
      </c>
      <c r="W102" s="513" t="e">
        <f>#REF!</f>
        <v>#REF!</v>
      </c>
      <c r="X102" s="513" t="e">
        <f>#REF!</f>
        <v>#REF!</v>
      </c>
    </row>
    <row r="103" spans="1:24" ht="15.95" customHeight="1">
      <c r="A103" s="138"/>
      <c r="B103" s="92"/>
      <c r="C103" s="92"/>
      <c r="D103" s="92"/>
      <c r="E103" s="84" t="s">
        <v>152</v>
      </c>
      <c r="F103" s="296" t="s">
        <v>419</v>
      </c>
      <c r="G103" s="93"/>
      <c r="H103" s="215"/>
      <c r="I103" s="93" t="e">
        <f t="shared" si="1"/>
        <v>#REF!</v>
      </c>
      <c r="J103" s="162" t="e">
        <f>#REF!</f>
        <v>#REF!</v>
      </c>
      <c r="K103" s="93">
        <f>BPBD!L103</f>
        <v>1</v>
      </c>
      <c r="L103" s="93" t="e">
        <f>#REF!</f>
        <v>#REF!</v>
      </c>
      <c r="M103" s="93" t="e">
        <f>#REF!</f>
        <v>#REF!</v>
      </c>
      <c r="N103" s="93" t="e">
        <f>#REF!</f>
        <v>#REF!</v>
      </c>
      <c r="O103" s="93" t="e">
        <f>#REF!</f>
        <v>#REF!</v>
      </c>
      <c r="P103" s="93" t="e">
        <f>#REF!</f>
        <v>#REF!</v>
      </c>
      <c r="Q103" s="93" t="e">
        <f>#REF!</f>
        <v>#REF!</v>
      </c>
      <c r="R103" s="93" t="e">
        <f>#REF!</f>
        <v>#REF!</v>
      </c>
      <c r="S103" s="93" t="e">
        <f>#REF!</f>
        <v>#REF!</v>
      </c>
      <c r="T103" s="93" t="e">
        <f>#REF!</f>
        <v>#REF!</v>
      </c>
      <c r="U103" s="93" t="e">
        <f>#REF!</f>
        <v>#REF!</v>
      </c>
      <c r="V103" s="513" t="e">
        <f>#REF!</f>
        <v>#REF!</v>
      </c>
      <c r="W103" s="513" t="e">
        <f>#REF!</f>
        <v>#REF!</v>
      </c>
      <c r="X103" s="513" t="e">
        <f>#REF!</f>
        <v>#REF!</v>
      </c>
    </row>
    <row r="104" spans="1:24" ht="45">
      <c r="A104" s="138"/>
      <c r="B104" s="92"/>
      <c r="C104" s="92"/>
      <c r="D104" s="92"/>
      <c r="E104" s="84" t="s">
        <v>155</v>
      </c>
      <c r="F104" s="296" t="s">
        <v>420</v>
      </c>
      <c r="G104" s="93"/>
      <c r="H104" s="216"/>
      <c r="I104" s="93" t="e">
        <f t="shared" si="1"/>
        <v>#REF!</v>
      </c>
      <c r="J104" s="162" t="e">
        <f>#REF!</f>
        <v>#REF!</v>
      </c>
      <c r="K104" s="93">
        <f>BPBD!L104</f>
        <v>1</v>
      </c>
      <c r="L104" s="93" t="e">
        <f>#REF!</f>
        <v>#REF!</v>
      </c>
      <c r="M104" s="93" t="e">
        <f>#REF!</f>
        <v>#REF!</v>
      </c>
      <c r="N104" s="93" t="e">
        <f>#REF!</f>
        <v>#REF!</v>
      </c>
      <c r="O104" s="93" t="e">
        <f>#REF!</f>
        <v>#REF!</v>
      </c>
      <c r="P104" s="93" t="e">
        <f>#REF!</f>
        <v>#REF!</v>
      </c>
      <c r="Q104" s="93" t="e">
        <f>#REF!</f>
        <v>#REF!</v>
      </c>
      <c r="R104" s="93" t="e">
        <f>#REF!</f>
        <v>#REF!</v>
      </c>
      <c r="S104" s="93" t="e">
        <f>#REF!</f>
        <v>#REF!</v>
      </c>
      <c r="T104" s="93" t="e">
        <f>#REF!</f>
        <v>#REF!</v>
      </c>
      <c r="U104" s="93" t="e">
        <f>#REF!</f>
        <v>#REF!</v>
      </c>
      <c r="V104" s="513" t="e">
        <f>#REF!</f>
        <v>#REF!</v>
      </c>
      <c r="W104" s="513" t="e">
        <f>#REF!</f>
        <v>#REF!</v>
      </c>
      <c r="X104" s="513" t="e">
        <f>#REF!</f>
        <v>#REF!</v>
      </c>
    </row>
    <row r="105" spans="1:24" ht="45">
      <c r="A105" s="138"/>
      <c r="B105" s="92"/>
      <c r="C105" s="92"/>
      <c r="D105" s="92"/>
      <c r="E105" s="84" t="s">
        <v>157</v>
      </c>
      <c r="F105" s="296" t="s">
        <v>421</v>
      </c>
      <c r="G105" s="93"/>
      <c r="H105" s="216"/>
      <c r="I105" s="93" t="e">
        <f t="shared" si="1"/>
        <v>#REF!</v>
      </c>
      <c r="J105" s="162" t="e">
        <f>#REF!</f>
        <v>#REF!</v>
      </c>
      <c r="K105" s="93">
        <f>BPBD!L105</f>
        <v>1</v>
      </c>
      <c r="L105" s="93" t="e">
        <f>#REF!</f>
        <v>#REF!</v>
      </c>
      <c r="M105" s="93" t="e">
        <f>#REF!</f>
        <v>#REF!</v>
      </c>
      <c r="N105" s="93" t="e">
        <f>#REF!</f>
        <v>#REF!</v>
      </c>
      <c r="O105" s="93" t="e">
        <f>#REF!</f>
        <v>#REF!</v>
      </c>
      <c r="P105" s="93" t="e">
        <f>#REF!</f>
        <v>#REF!</v>
      </c>
      <c r="Q105" s="93" t="e">
        <f>#REF!</f>
        <v>#REF!</v>
      </c>
      <c r="R105" s="93" t="e">
        <f>#REF!</f>
        <v>#REF!</v>
      </c>
      <c r="S105" s="93" t="e">
        <f>#REF!</f>
        <v>#REF!</v>
      </c>
      <c r="T105" s="93" t="e">
        <f>#REF!</f>
        <v>#REF!</v>
      </c>
      <c r="U105" s="93" t="e">
        <f>#REF!</f>
        <v>#REF!</v>
      </c>
      <c r="V105" s="513" t="e">
        <f>#REF!</f>
        <v>#REF!</v>
      </c>
      <c r="W105" s="513" t="e">
        <f>#REF!</f>
        <v>#REF!</v>
      </c>
      <c r="X105" s="513" t="e">
        <f>#REF!</f>
        <v>#REF!</v>
      </c>
    </row>
    <row r="106" spans="1:24">
      <c r="A106" s="96"/>
      <c r="B106" s="91"/>
      <c r="C106" s="91"/>
      <c r="D106" s="91" t="s">
        <v>15</v>
      </c>
      <c r="E106" s="659" t="s">
        <v>776</v>
      </c>
      <c r="F106" s="548"/>
      <c r="G106" s="108">
        <v>0.3</v>
      </c>
      <c r="H106" s="216"/>
      <c r="I106" s="108" t="e">
        <f>AVERAGE(I107)*G106</f>
        <v>#REF!</v>
      </c>
      <c r="J106" s="161" t="e">
        <f>#REF!</f>
        <v>#REF!</v>
      </c>
      <c r="K106" s="108">
        <f>BPBD!L106</f>
        <v>0</v>
      </c>
      <c r="L106" s="108" t="e">
        <f>#REF!</f>
        <v>#REF!</v>
      </c>
      <c r="M106" s="108" t="e">
        <f>#REF!</f>
        <v>#REF!</v>
      </c>
      <c r="N106" s="108" t="e">
        <f>#REF!</f>
        <v>#REF!</v>
      </c>
      <c r="O106" s="108" t="e">
        <f>#REF!</f>
        <v>#REF!</v>
      </c>
      <c r="P106" s="108" t="e">
        <f>#REF!</f>
        <v>#REF!</v>
      </c>
      <c r="Q106" s="108" t="e">
        <f>#REF!</f>
        <v>#REF!</v>
      </c>
      <c r="R106" s="108" t="e">
        <f>#REF!</f>
        <v>#REF!</v>
      </c>
      <c r="S106" s="108" t="e">
        <f>#REF!</f>
        <v>#REF!</v>
      </c>
      <c r="T106" s="93" t="e">
        <f>#REF!</f>
        <v>#REF!</v>
      </c>
      <c r="U106" s="93" t="e">
        <f>#REF!</f>
        <v>#REF!</v>
      </c>
      <c r="V106" s="513" t="e">
        <f>#REF!</f>
        <v>#REF!</v>
      </c>
      <c r="W106" s="513" t="e">
        <f>#REF!</f>
        <v>#REF!</v>
      </c>
      <c r="X106" s="513" t="e">
        <f>#REF!</f>
        <v>#REF!</v>
      </c>
    </row>
    <row r="107" spans="1:24" ht="15.95" customHeight="1">
      <c r="A107" s="138"/>
      <c r="B107" s="92"/>
      <c r="C107" s="92"/>
      <c r="D107" s="92"/>
      <c r="E107" s="141" t="s">
        <v>59</v>
      </c>
      <c r="F107" s="296" t="s">
        <v>774</v>
      </c>
      <c r="G107" s="93"/>
      <c r="H107" s="215"/>
      <c r="I107" s="93" t="e">
        <f t="shared" si="1"/>
        <v>#REF!</v>
      </c>
      <c r="J107" s="162" t="e">
        <f>#REF!</f>
        <v>#REF!</v>
      </c>
      <c r="K107" s="93">
        <f>BPBD!L107</f>
        <v>0</v>
      </c>
      <c r="L107" s="93" t="e">
        <f>#REF!</f>
        <v>#REF!</v>
      </c>
      <c r="M107" s="93" t="e">
        <f>#REF!</f>
        <v>#REF!</v>
      </c>
      <c r="N107" s="93" t="e">
        <f>#REF!</f>
        <v>#REF!</v>
      </c>
      <c r="O107" s="93" t="e">
        <f>#REF!</f>
        <v>#REF!</v>
      </c>
      <c r="P107" s="93" t="e">
        <f>#REF!</f>
        <v>#REF!</v>
      </c>
      <c r="Q107" s="93" t="e">
        <f>#REF!</f>
        <v>#REF!</v>
      </c>
      <c r="R107" s="93" t="e">
        <f>#REF!</f>
        <v>#REF!</v>
      </c>
      <c r="S107" s="93" t="e">
        <f>#REF!</f>
        <v>#REF!</v>
      </c>
      <c r="T107" s="93" t="e">
        <f>#REF!</f>
        <v>#REF!</v>
      </c>
      <c r="U107" s="93" t="e">
        <f>#REF!</f>
        <v>#REF!</v>
      </c>
      <c r="V107" s="513" t="e">
        <f>#REF!</f>
        <v>#REF!</v>
      </c>
      <c r="W107" s="513" t="e">
        <f>#REF!</f>
        <v>#REF!</v>
      </c>
      <c r="X107" s="513" t="e">
        <f>#REF!</f>
        <v>#REF!</v>
      </c>
    </row>
    <row r="108" spans="1:24">
      <c r="A108" s="96"/>
      <c r="B108" s="91"/>
      <c r="C108" s="91"/>
      <c r="D108" s="91" t="s">
        <v>32</v>
      </c>
      <c r="E108" s="547" t="s">
        <v>106</v>
      </c>
      <c r="F108" s="548"/>
      <c r="G108" s="108">
        <v>0.3</v>
      </c>
      <c r="H108" s="216"/>
      <c r="I108" s="108" t="e">
        <f>AVERAGE(I109:I112)*G108</f>
        <v>#REF!</v>
      </c>
      <c r="J108" s="161" t="e">
        <f>#REF!</f>
        <v>#REF!</v>
      </c>
      <c r="K108" s="108">
        <f>BPBD!L108</f>
        <v>0.16274999999999998</v>
      </c>
      <c r="L108" s="108" t="e">
        <f>#REF!</f>
        <v>#REF!</v>
      </c>
      <c r="M108" s="108" t="e">
        <f>#REF!</f>
        <v>#REF!</v>
      </c>
      <c r="N108" s="108" t="e">
        <f>#REF!</f>
        <v>#REF!</v>
      </c>
      <c r="O108" s="108" t="e">
        <f>#REF!</f>
        <v>#REF!</v>
      </c>
      <c r="P108" s="108" t="e">
        <f>#REF!</f>
        <v>#REF!</v>
      </c>
      <c r="Q108" s="108" t="e">
        <f>#REF!</f>
        <v>#REF!</v>
      </c>
      <c r="R108" s="108" t="e">
        <f>#REF!</f>
        <v>#REF!</v>
      </c>
      <c r="S108" s="108" t="e">
        <f>#REF!</f>
        <v>#REF!</v>
      </c>
      <c r="T108" s="93" t="e">
        <f>#REF!</f>
        <v>#REF!</v>
      </c>
      <c r="U108" s="93" t="e">
        <f>#REF!</f>
        <v>#REF!</v>
      </c>
      <c r="V108" s="513" t="e">
        <f>#REF!</f>
        <v>#REF!</v>
      </c>
      <c r="W108" s="513" t="e">
        <f>#REF!</f>
        <v>#REF!</v>
      </c>
      <c r="X108" s="513" t="e">
        <f>#REF!</f>
        <v>#REF!</v>
      </c>
    </row>
    <row r="109" spans="1:24" ht="15.95" customHeight="1">
      <c r="A109" s="138"/>
      <c r="B109" s="92"/>
      <c r="C109" s="92"/>
      <c r="D109" s="92"/>
      <c r="E109" s="92" t="s">
        <v>152</v>
      </c>
      <c r="F109" s="296" t="s">
        <v>426</v>
      </c>
      <c r="G109" s="93"/>
      <c r="H109" s="215"/>
      <c r="I109" s="93" t="e">
        <f t="shared" si="1"/>
        <v>#REF!</v>
      </c>
      <c r="J109" s="162" t="e">
        <f>#REF!</f>
        <v>#REF!</v>
      </c>
      <c r="K109" s="93">
        <f>BPBD!L109</f>
        <v>0.67</v>
      </c>
      <c r="L109" s="93" t="e">
        <f>#REF!</f>
        <v>#REF!</v>
      </c>
      <c r="M109" s="93" t="e">
        <f>#REF!</f>
        <v>#REF!</v>
      </c>
      <c r="N109" s="93" t="e">
        <f>#REF!</f>
        <v>#REF!</v>
      </c>
      <c r="O109" s="93" t="e">
        <f>#REF!</f>
        <v>#REF!</v>
      </c>
      <c r="P109" s="93" t="e">
        <f>#REF!</f>
        <v>#REF!</v>
      </c>
      <c r="Q109" s="93" t="e">
        <f>#REF!</f>
        <v>#REF!</v>
      </c>
      <c r="R109" s="93" t="e">
        <f>#REF!</f>
        <v>#REF!</v>
      </c>
      <c r="S109" s="93" t="e">
        <f>#REF!</f>
        <v>#REF!</v>
      </c>
      <c r="T109" s="93" t="e">
        <f>#REF!</f>
        <v>#REF!</v>
      </c>
      <c r="U109" s="93" t="e">
        <f>#REF!</f>
        <v>#REF!</v>
      </c>
      <c r="V109" s="513" t="e">
        <f>#REF!</f>
        <v>#REF!</v>
      </c>
      <c r="W109" s="513" t="e">
        <f>#REF!</f>
        <v>#REF!</v>
      </c>
      <c r="X109" s="513" t="e">
        <f>#REF!</f>
        <v>#REF!</v>
      </c>
    </row>
    <row r="110" spans="1:24" ht="45">
      <c r="A110" s="138"/>
      <c r="B110" s="92"/>
      <c r="C110" s="92"/>
      <c r="D110" s="92"/>
      <c r="E110" s="92" t="s">
        <v>155</v>
      </c>
      <c r="F110" s="296" t="s">
        <v>427</v>
      </c>
      <c r="G110" s="93"/>
      <c r="H110" s="216"/>
      <c r="I110" s="93" t="e">
        <f t="shared" si="1"/>
        <v>#REF!</v>
      </c>
      <c r="J110" s="162" t="e">
        <f>#REF!</f>
        <v>#REF!</v>
      </c>
      <c r="K110" s="93">
        <f>BPBD!L110</f>
        <v>1</v>
      </c>
      <c r="L110" s="93" t="e">
        <f>#REF!</f>
        <v>#REF!</v>
      </c>
      <c r="M110" s="93" t="e">
        <f>#REF!</f>
        <v>#REF!</v>
      </c>
      <c r="N110" s="93" t="e">
        <f>#REF!</f>
        <v>#REF!</v>
      </c>
      <c r="O110" s="93" t="e">
        <f>#REF!</f>
        <v>#REF!</v>
      </c>
      <c r="P110" s="93" t="e">
        <f>#REF!</f>
        <v>#REF!</v>
      </c>
      <c r="Q110" s="93" t="e">
        <f>#REF!</f>
        <v>#REF!</v>
      </c>
      <c r="R110" s="93" t="e">
        <f>#REF!</f>
        <v>#REF!</v>
      </c>
      <c r="S110" s="93" t="e">
        <f>#REF!</f>
        <v>#REF!</v>
      </c>
      <c r="T110" s="93" t="e">
        <f>#REF!</f>
        <v>#REF!</v>
      </c>
      <c r="U110" s="93" t="e">
        <f>#REF!</f>
        <v>#REF!</v>
      </c>
      <c r="V110" s="513" t="e">
        <f>#REF!</f>
        <v>#REF!</v>
      </c>
      <c r="W110" s="513" t="e">
        <f>#REF!</f>
        <v>#REF!</v>
      </c>
      <c r="X110" s="513" t="e">
        <f>#REF!</f>
        <v>#REF!</v>
      </c>
    </row>
    <row r="111" spans="1:24" ht="45">
      <c r="A111" s="138"/>
      <c r="B111" s="92"/>
      <c r="C111" s="92"/>
      <c r="D111" s="92"/>
      <c r="E111" s="92" t="s">
        <v>157</v>
      </c>
      <c r="F111" s="296" t="s">
        <v>428</v>
      </c>
      <c r="G111" s="93"/>
      <c r="H111" s="216"/>
      <c r="I111" s="93" t="e">
        <f t="shared" si="1"/>
        <v>#REF!</v>
      </c>
      <c r="J111" s="162" t="e">
        <f>#REF!</f>
        <v>#REF!</v>
      </c>
      <c r="K111" s="93">
        <f>BPBD!L111</f>
        <v>0.5</v>
      </c>
      <c r="L111" s="93" t="e">
        <f>#REF!</f>
        <v>#REF!</v>
      </c>
      <c r="M111" s="93" t="e">
        <f>#REF!</f>
        <v>#REF!</v>
      </c>
      <c r="N111" s="93" t="e">
        <f>#REF!</f>
        <v>#REF!</v>
      </c>
      <c r="O111" s="93" t="e">
        <f>#REF!</f>
        <v>#REF!</v>
      </c>
      <c r="P111" s="93" t="e">
        <f>#REF!</f>
        <v>#REF!</v>
      </c>
      <c r="Q111" s="93" t="e">
        <f>#REF!</f>
        <v>#REF!</v>
      </c>
      <c r="R111" s="93" t="e">
        <f>#REF!</f>
        <v>#REF!</v>
      </c>
      <c r="S111" s="93" t="e">
        <f>#REF!</f>
        <v>#REF!</v>
      </c>
      <c r="T111" s="93" t="e">
        <f>#REF!</f>
        <v>#REF!</v>
      </c>
      <c r="U111" s="93" t="e">
        <f>#REF!</f>
        <v>#REF!</v>
      </c>
      <c r="V111" s="513" t="e">
        <f>#REF!</f>
        <v>#REF!</v>
      </c>
      <c r="W111" s="513" t="e">
        <f>#REF!</f>
        <v>#REF!</v>
      </c>
      <c r="X111" s="513" t="e">
        <f>#REF!</f>
        <v>#REF!</v>
      </c>
    </row>
    <row r="112" spans="1:24" ht="45">
      <c r="A112" s="138"/>
      <c r="B112" s="92"/>
      <c r="C112" s="92"/>
      <c r="D112" s="92"/>
      <c r="E112" s="92" t="s">
        <v>164</v>
      </c>
      <c r="F112" s="296" t="s">
        <v>429</v>
      </c>
      <c r="G112" s="93"/>
      <c r="H112" s="216"/>
      <c r="I112" s="93" t="e">
        <f t="shared" si="1"/>
        <v>#REF!</v>
      </c>
      <c r="J112" s="162" t="e">
        <f>#REF!</f>
        <v>#REF!</v>
      </c>
      <c r="K112" s="93">
        <f>BPBD!L112</f>
        <v>0</v>
      </c>
      <c r="L112" s="93" t="e">
        <f>#REF!</f>
        <v>#REF!</v>
      </c>
      <c r="M112" s="93" t="e">
        <f>#REF!</f>
        <v>#REF!</v>
      </c>
      <c r="N112" s="93" t="e">
        <f>#REF!</f>
        <v>#REF!</v>
      </c>
      <c r="O112" s="93" t="e">
        <f>#REF!</f>
        <v>#REF!</v>
      </c>
      <c r="P112" s="93" t="e">
        <f>#REF!</f>
        <v>#REF!</v>
      </c>
      <c r="Q112" s="93" t="e">
        <f>#REF!</f>
        <v>#REF!</v>
      </c>
      <c r="R112" s="93" t="e">
        <f>#REF!</f>
        <v>#REF!</v>
      </c>
      <c r="S112" s="93" t="e">
        <f>#REF!</f>
        <v>#REF!</v>
      </c>
      <c r="T112" s="93" t="e">
        <f>#REF!</f>
        <v>#REF!</v>
      </c>
      <c r="U112" s="93" t="e">
        <f>#REF!</f>
        <v>#REF!</v>
      </c>
      <c r="V112" s="513" t="e">
        <f>#REF!</f>
        <v>#REF!</v>
      </c>
      <c r="W112" s="513" t="e">
        <f>#REF!</f>
        <v>#REF!</v>
      </c>
      <c r="X112" s="513" t="e">
        <f>#REF!</f>
        <v>#REF!</v>
      </c>
    </row>
    <row r="113" spans="1:24">
      <c r="A113" s="96"/>
      <c r="B113" s="91"/>
      <c r="C113" s="91"/>
      <c r="D113" s="91" t="s">
        <v>34</v>
      </c>
      <c r="E113" s="547" t="s">
        <v>107</v>
      </c>
      <c r="F113" s="548"/>
      <c r="G113" s="108">
        <v>0.5</v>
      </c>
      <c r="H113" s="216"/>
      <c r="I113" s="108" t="e">
        <f>AVERAGE(I114:I116)*G113</f>
        <v>#REF!</v>
      </c>
      <c r="J113" s="161" t="e">
        <f>#REF!</f>
        <v>#REF!</v>
      </c>
      <c r="K113" s="108">
        <f>BPBD!L113</f>
        <v>0.33333333333333331</v>
      </c>
      <c r="L113" s="108" t="e">
        <f>#REF!</f>
        <v>#REF!</v>
      </c>
      <c r="M113" s="108" t="e">
        <f>#REF!</f>
        <v>#REF!</v>
      </c>
      <c r="N113" s="108" t="e">
        <f>#REF!</f>
        <v>#REF!</v>
      </c>
      <c r="O113" s="108" t="e">
        <f>#REF!</f>
        <v>#REF!</v>
      </c>
      <c r="P113" s="108" t="e">
        <f>#REF!</f>
        <v>#REF!</v>
      </c>
      <c r="Q113" s="108" t="e">
        <f>#REF!</f>
        <v>#REF!</v>
      </c>
      <c r="R113" s="108" t="e">
        <f>#REF!</f>
        <v>#REF!</v>
      </c>
      <c r="S113" s="108" t="e">
        <f>#REF!</f>
        <v>#REF!</v>
      </c>
      <c r="T113" s="93" t="e">
        <f>#REF!</f>
        <v>#REF!</v>
      </c>
      <c r="U113" s="93" t="e">
        <f>#REF!</f>
        <v>#REF!</v>
      </c>
      <c r="V113" s="513" t="e">
        <f>#REF!</f>
        <v>#REF!</v>
      </c>
      <c r="W113" s="513" t="e">
        <f>#REF!</f>
        <v>#REF!</v>
      </c>
      <c r="X113" s="513" t="e">
        <f>#REF!</f>
        <v>#REF!</v>
      </c>
    </row>
    <row r="114" spans="1:24" ht="15.95" customHeight="1">
      <c r="A114" s="138"/>
      <c r="B114" s="92"/>
      <c r="C114" s="92"/>
      <c r="D114" s="92"/>
      <c r="E114" s="92" t="s">
        <v>152</v>
      </c>
      <c r="F114" s="296" t="s">
        <v>567</v>
      </c>
      <c r="G114" s="93"/>
      <c r="H114" s="215"/>
      <c r="I114" s="93" t="e">
        <f t="shared" si="1"/>
        <v>#REF!</v>
      </c>
      <c r="J114" s="162" t="e">
        <f>#REF!</f>
        <v>#REF!</v>
      </c>
      <c r="K114" s="93">
        <f>BPBD!L114</f>
        <v>1</v>
      </c>
      <c r="L114" s="93" t="e">
        <f>#REF!</f>
        <v>#REF!</v>
      </c>
      <c r="M114" s="93" t="e">
        <f>#REF!</f>
        <v>#REF!</v>
      </c>
      <c r="N114" s="93" t="e">
        <f>#REF!</f>
        <v>#REF!</v>
      </c>
      <c r="O114" s="93" t="e">
        <f>#REF!</f>
        <v>#REF!</v>
      </c>
      <c r="P114" s="93" t="e">
        <f>#REF!</f>
        <v>#REF!</v>
      </c>
      <c r="Q114" s="93" t="e">
        <f>#REF!</f>
        <v>#REF!</v>
      </c>
      <c r="R114" s="93" t="e">
        <f>#REF!</f>
        <v>#REF!</v>
      </c>
      <c r="S114" s="93" t="e">
        <f>#REF!</f>
        <v>#REF!</v>
      </c>
      <c r="T114" s="93" t="e">
        <f>#REF!</f>
        <v>#REF!</v>
      </c>
      <c r="U114" s="93" t="e">
        <f>#REF!</f>
        <v>#REF!</v>
      </c>
      <c r="V114" s="513" t="e">
        <f>#REF!</f>
        <v>#REF!</v>
      </c>
      <c r="W114" s="513" t="e">
        <f>#REF!</f>
        <v>#REF!</v>
      </c>
      <c r="X114" s="513" t="e">
        <f>#REF!</f>
        <v>#REF!</v>
      </c>
    </row>
    <row r="115" spans="1:24" ht="30">
      <c r="A115" s="138"/>
      <c r="B115" s="92"/>
      <c r="C115" s="92"/>
      <c r="D115" s="92"/>
      <c r="E115" s="92" t="s">
        <v>155</v>
      </c>
      <c r="F115" s="296" t="s">
        <v>435</v>
      </c>
      <c r="G115" s="93"/>
      <c r="H115" s="216"/>
      <c r="I115" s="93" t="e">
        <f t="shared" si="1"/>
        <v>#REF!</v>
      </c>
      <c r="J115" s="162" t="e">
        <f>#REF!</f>
        <v>#REF!</v>
      </c>
      <c r="K115" s="93">
        <f>BPBD!L115</f>
        <v>0.5</v>
      </c>
      <c r="L115" s="93" t="e">
        <f>#REF!</f>
        <v>#REF!</v>
      </c>
      <c r="M115" s="93" t="e">
        <f>#REF!</f>
        <v>#REF!</v>
      </c>
      <c r="N115" s="93" t="e">
        <f>#REF!</f>
        <v>#REF!</v>
      </c>
      <c r="O115" s="93" t="e">
        <f>#REF!</f>
        <v>#REF!</v>
      </c>
      <c r="P115" s="93" t="e">
        <f>#REF!</f>
        <v>#REF!</v>
      </c>
      <c r="Q115" s="93" t="e">
        <f>#REF!</f>
        <v>#REF!</v>
      </c>
      <c r="R115" s="93" t="e">
        <f>#REF!</f>
        <v>#REF!</v>
      </c>
      <c r="S115" s="93" t="e">
        <f>#REF!</f>
        <v>#REF!</v>
      </c>
      <c r="T115" s="93" t="e">
        <f>#REF!</f>
        <v>#REF!</v>
      </c>
      <c r="U115" s="93" t="e">
        <f>#REF!</f>
        <v>#REF!</v>
      </c>
      <c r="V115" s="513" t="e">
        <f>#REF!</f>
        <v>#REF!</v>
      </c>
      <c r="W115" s="513" t="e">
        <f>#REF!</f>
        <v>#REF!</v>
      </c>
      <c r="X115" s="513" t="e">
        <f>#REF!</f>
        <v>#REF!</v>
      </c>
    </row>
    <row r="116" spans="1:24" ht="30">
      <c r="A116" s="138"/>
      <c r="B116" s="92"/>
      <c r="C116" s="92"/>
      <c r="D116" s="92"/>
      <c r="E116" s="92" t="s">
        <v>157</v>
      </c>
      <c r="F116" s="296" t="s">
        <v>566</v>
      </c>
      <c r="G116" s="93"/>
      <c r="H116" s="216"/>
      <c r="I116" s="93" t="e">
        <f t="shared" si="1"/>
        <v>#REF!</v>
      </c>
      <c r="J116" s="162" t="e">
        <f>#REF!</f>
        <v>#REF!</v>
      </c>
      <c r="K116" s="93">
        <f>BPBD!L116</f>
        <v>0.5</v>
      </c>
      <c r="L116" s="93" t="e">
        <f>#REF!</f>
        <v>#REF!</v>
      </c>
      <c r="M116" s="93" t="e">
        <f>#REF!</f>
        <v>#REF!</v>
      </c>
      <c r="N116" s="93" t="e">
        <f>#REF!</f>
        <v>#REF!</v>
      </c>
      <c r="O116" s="93" t="e">
        <f>#REF!</f>
        <v>#REF!</v>
      </c>
      <c r="P116" s="93" t="e">
        <f>#REF!</f>
        <v>#REF!</v>
      </c>
      <c r="Q116" s="93" t="e">
        <f>#REF!</f>
        <v>#REF!</v>
      </c>
      <c r="R116" s="93" t="e">
        <f>#REF!</f>
        <v>#REF!</v>
      </c>
      <c r="S116" s="93" t="e">
        <f>#REF!</f>
        <v>#REF!</v>
      </c>
      <c r="T116" s="93" t="e">
        <f>#REF!</f>
        <v>#REF!</v>
      </c>
      <c r="U116" s="93" t="e">
        <f>#REF!</f>
        <v>#REF!</v>
      </c>
      <c r="V116" s="513" t="e">
        <f>#REF!</f>
        <v>#REF!</v>
      </c>
      <c r="W116" s="513" t="e">
        <f>#REF!</f>
        <v>#REF!</v>
      </c>
      <c r="X116" s="513" t="e">
        <f>#REF!</f>
        <v>#REF!</v>
      </c>
    </row>
    <row r="117" spans="1:24" ht="15.75">
      <c r="A117" s="103"/>
      <c r="B117" s="103"/>
      <c r="C117" s="201">
        <v>8</v>
      </c>
      <c r="D117" s="660" t="s">
        <v>51</v>
      </c>
      <c r="E117" s="661"/>
      <c r="F117" s="662"/>
      <c r="G117" s="28">
        <f>SUM(G118:G138)</f>
        <v>2.4999999999999996</v>
      </c>
      <c r="H117" s="216"/>
      <c r="I117" s="28" t="e">
        <f>SUM(I118,I122,I129,I134,I138)</f>
        <v>#REF!</v>
      </c>
      <c r="J117" s="207" t="e">
        <f>#REF!</f>
        <v>#REF!</v>
      </c>
      <c r="K117" s="28">
        <f>BPBD!L117</f>
        <v>1.4756666666666667</v>
      </c>
      <c r="L117" s="28" t="e">
        <f>#REF!</f>
        <v>#REF!</v>
      </c>
      <c r="M117" s="28" t="e">
        <f>#REF!</f>
        <v>#REF!</v>
      </c>
      <c r="N117" s="28" t="e">
        <f>#REF!</f>
        <v>#REF!</v>
      </c>
      <c r="O117" s="28" t="e">
        <f>#REF!</f>
        <v>#REF!</v>
      </c>
      <c r="P117" s="28" t="e">
        <f>#REF!</f>
        <v>#REF!</v>
      </c>
      <c r="Q117" s="28" t="e">
        <f>#REF!</f>
        <v>#REF!</v>
      </c>
      <c r="R117" s="28" t="e">
        <f>#REF!</f>
        <v>#REF!</v>
      </c>
      <c r="S117" s="28" t="e">
        <f>#REF!</f>
        <v>#REF!</v>
      </c>
      <c r="T117" s="93" t="e">
        <f>#REF!</f>
        <v>#REF!</v>
      </c>
      <c r="U117" s="93" t="e">
        <f>#REF!</f>
        <v>#REF!</v>
      </c>
      <c r="V117" s="513" t="e">
        <f>#REF!</f>
        <v>#REF!</v>
      </c>
      <c r="W117" s="513" t="e">
        <f>#REF!</f>
        <v>#REF!</v>
      </c>
      <c r="X117" s="513" t="e">
        <f>#REF!</f>
        <v>#REF!</v>
      </c>
    </row>
    <row r="118" spans="1:24" ht="15.95" customHeight="1">
      <c r="A118" s="96"/>
      <c r="B118" s="91"/>
      <c r="C118" s="91"/>
      <c r="D118" s="91" t="s">
        <v>9</v>
      </c>
      <c r="E118" s="547" t="s">
        <v>98</v>
      </c>
      <c r="F118" s="548"/>
      <c r="G118" s="108">
        <v>0.4</v>
      </c>
      <c r="H118" s="214"/>
      <c r="I118" s="108" t="e">
        <f>AVERAGE(I119:I121)*G118</f>
        <v>#REF!</v>
      </c>
      <c r="J118" s="161" t="e">
        <f>#REF!</f>
        <v>#REF!</v>
      </c>
      <c r="K118" s="108">
        <f>BPBD!L118</f>
        <v>0.32266666666666666</v>
      </c>
      <c r="L118" s="108" t="e">
        <f>#REF!</f>
        <v>#REF!</v>
      </c>
      <c r="M118" s="108" t="e">
        <f>#REF!</f>
        <v>#REF!</v>
      </c>
      <c r="N118" s="108" t="e">
        <f>#REF!</f>
        <v>#REF!</v>
      </c>
      <c r="O118" s="108" t="e">
        <f>#REF!</f>
        <v>#REF!</v>
      </c>
      <c r="P118" s="108" t="e">
        <f>#REF!</f>
        <v>#REF!</v>
      </c>
      <c r="Q118" s="108" t="e">
        <f>#REF!</f>
        <v>#REF!</v>
      </c>
      <c r="R118" s="108" t="e">
        <f>#REF!</f>
        <v>#REF!</v>
      </c>
      <c r="S118" s="108" t="e">
        <f>#REF!</f>
        <v>#REF!</v>
      </c>
      <c r="T118" s="93" t="e">
        <f>#REF!</f>
        <v>#REF!</v>
      </c>
      <c r="U118" s="93" t="e">
        <f>#REF!</f>
        <v>#REF!</v>
      </c>
      <c r="V118" s="513" t="e">
        <f>#REF!</f>
        <v>#REF!</v>
      </c>
      <c r="W118" s="513" t="e">
        <f>#REF!</f>
        <v>#REF!</v>
      </c>
      <c r="X118" s="513" t="e">
        <f>#REF!</f>
        <v>#REF!</v>
      </c>
    </row>
    <row r="119" spans="1:24" ht="15.95" customHeight="1">
      <c r="A119" s="138"/>
      <c r="B119" s="92"/>
      <c r="C119" s="92"/>
      <c r="D119" s="92"/>
      <c r="E119" s="92" t="s">
        <v>152</v>
      </c>
      <c r="F119" s="296" t="s">
        <v>480</v>
      </c>
      <c r="G119" s="93"/>
      <c r="H119" s="215"/>
      <c r="I119" s="93" t="e">
        <f t="shared" si="1"/>
        <v>#REF!</v>
      </c>
      <c r="J119" s="162" t="e">
        <f>#REF!</f>
        <v>#REF!</v>
      </c>
      <c r="K119" s="93">
        <f>BPBD!L119</f>
        <v>0.75</v>
      </c>
      <c r="L119" s="93" t="e">
        <f>#REF!</f>
        <v>#REF!</v>
      </c>
      <c r="M119" s="93" t="e">
        <f>#REF!</f>
        <v>#REF!</v>
      </c>
      <c r="N119" s="93" t="e">
        <f>#REF!</f>
        <v>#REF!</v>
      </c>
      <c r="O119" s="93" t="e">
        <f>#REF!</f>
        <v>#REF!</v>
      </c>
      <c r="P119" s="93" t="e">
        <f>#REF!</f>
        <v>#REF!</v>
      </c>
      <c r="Q119" s="93" t="e">
        <f>#REF!</f>
        <v>#REF!</v>
      </c>
      <c r="R119" s="93" t="e">
        <f>#REF!</f>
        <v>#REF!</v>
      </c>
      <c r="S119" s="93" t="e">
        <f>#REF!</f>
        <v>#REF!</v>
      </c>
      <c r="T119" s="93" t="e">
        <f>#REF!</f>
        <v>#REF!</v>
      </c>
      <c r="U119" s="93" t="e">
        <f>#REF!</f>
        <v>#REF!</v>
      </c>
      <c r="V119" s="513" t="e">
        <f>#REF!</f>
        <v>#REF!</v>
      </c>
      <c r="W119" s="513" t="e">
        <f>#REF!</f>
        <v>#REF!</v>
      </c>
      <c r="X119" s="513" t="e">
        <f>#REF!</f>
        <v>#REF!</v>
      </c>
    </row>
    <row r="120" spans="1:24" ht="30">
      <c r="A120" s="138"/>
      <c r="B120" s="92"/>
      <c r="C120" s="92"/>
      <c r="D120" s="92"/>
      <c r="E120" s="92" t="s">
        <v>155</v>
      </c>
      <c r="F120" s="296" t="s">
        <v>481</v>
      </c>
      <c r="G120" s="93"/>
      <c r="H120" s="216"/>
      <c r="I120" s="93" t="e">
        <f t="shared" si="1"/>
        <v>#REF!</v>
      </c>
      <c r="J120" s="162" t="e">
        <f>#REF!</f>
        <v>#REF!</v>
      </c>
      <c r="K120" s="93">
        <f>BPBD!L120</f>
        <v>1</v>
      </c>
      <c r="L120" s="93" t="e">
        <f>#REF!</f>
        <v>#REF!</v>
      </c>
      <c r="M120" s="93" t="e">
        <f>#REF!</f>
        <v>#REF!</v>
      </c>
      <c r="N120" s="93" t="e">
        <f>#REF!</f>
        <v>#REF!</v>
      </c>
      <c r="O120" s="93" t="e">
        <f>#REF!</f>
        <v>#REF!</v>
      </c>
      <c r="P120" s="93" t="e">
        <f>#REF!</f>
        <v>#REF!</v>
      </c>
      <c r="Q120" s="93" t="e">
        <f>#REF!</f>
        <v>#REF!</v>
      </c>
      <c r="R120" s="93" t="e">
        <f>#REF!</f>
        <v>#REF!</v>
      </c>
      <c r="S120" s="93" t="e">
        <f>#REF!</f>
        <v>#REF!</v>
      </c>
      <c r="T120" s="93" t="e">
        <f>#REF!</f>
        <v>#REF!</v>
      </c>
      <c r="U120" s="93" t="e">
        <f>#REF!</f>
        <v>#REF!</v>
      </c>
      <c r="V120" s="513" t="e">
        <f>#REF!</f>
        <v>#REF!</v>
      </c>
      <c r="W120" s="513" t="e">
        <f>#REF!</f>
        <v>#REF!</v>
      </c>
      <c r="X120" s="513" t="e">
        <f>#REF!</f>
        <v>#REF!</v>
      </c>
    </row>
    <row r="121" spans="1:24" ht="30">
      <c r="A121" s="138"/>
      <c r="B121" s="92"/>
      <c r="C121" s="92"/>
      <c r="D121" s="92"/>
      <c r="E121" s="92" t="s">
        <v>157</v>
      </c>
      <c r="F121" s="296" t="s">
        <v>482</v>
      </c>
      <c r="G121" s="93"/>
      <c r="H121" s="216"/>
      <c r="I121" s="93" t="e">
        <f t="shared" si="1"/>
        <v>#REF!</v>
      </c>
      <c r="J121" s="162" t="e">
        <f>#REF!</f>
        <v>#REF!</v>
      </c>
      <c r="K121" s="93">
        <f>BPBD!L121</f>
        <v>0.67</v>
      </c>
      <c r="L121" s="93" t="e">
        <f>#REF!</f>
        <v>#REF!</v>
      </c>
      <c r="M121" s="93" t="e">
        <f>#REF!</f>
        <v>#REF!</v>
      </c>
      <c r="N121" s="93" t="e">
        <f>#REF!</f>
        <v>#REF!</v>
      </c>
      <c r="O121" s="93" t="e">
        <f>#REF!</f>
        <v>#REF!</v>
      </c>
      <c r="P121" s="93" t="e">
        <f>#REF!</f>
        <v>#REF!</v>
      </c>
      <c r="Q121" s="93" t="e">
        <f>#REF!</f>
        <v>#REF!</v>
      </c>
      <c r="R121" s="93" t="e">
        <f>#REF!</f>
        <v>#REF!</v>
      </c>
      <c r="S121" s="93" t="e">
        <f>#REF!</f>
        <v>#REF!</v>
      </c>
      <c r="T121" s="93" t="e">
        <f>#REF!</f>
        <v>#REF!</v>
      </c>
      <c r="U121" s="93" t="e">
        <f>#REF!</f>
        <v>#REF!</v>
      </c>
      <c r="V121" s="513" t="e">
        <f>#REF!</f>
        <v>#REF!</v>
      </c>
      <c r="W121" s="513" t="e">
        <f>#REF!</f>
        <v>#REF!</v>
      </c>
      <c r="X121" s="513" t="e">
        <f>#REF!</f>
        <v>#REF!</v>
      </c>
    </row>
    <row r="122" spans="1:24">
      <c r="A122" s="96"/>
      <c r="B122" s="91"/>
      <c r="C122" s="91"/>
      <c r="D122" s="91" t="s">
        <v>11</v>
      </c>
      <c r="E122" s="547" t="s">
        <v>99</v>
      </c>
      <c r="F122" s="548"/>
      <c r="G122" s="108">
        <v>0.4</v>
      </c>
      <c r="H122" s="216"/>
      <c r="I122" s="108" t="e">
        <f>AVERAGE(I123:I128)*G122</f>
        <v>#REF!</v>
      </c>
      <c r="J122" s="161" t="e">
        <f>#REF!</f>
        <v>#REF!</v>
      </c>
      <c r="K122" s="108">
        <f>BPBD!L122</f>
        <v>0.22266666666666668</v>
      </c>
      <c r="L122" s="108" t="e">
        <f>#REF!</f>
        <v>#REF!</v>
      </c>
      <c r="M122" s="108" t="e">
        <f>#REF!</f>
        <v>#REF!</v>
      </c>
      <c r="N122" s="108" t="e">
        <f>#REF!</f>
        <v>#REF!</v>
      </c>
      <c r="O122" s="108" t="e">
        <f>#REF!</f>
        <v>#REF!</v>
      </c>
      <c r="P122" s="108" t="e">
        <f>#REF!</f>
        <v>#REF!</v>
      </c>
      <c r="Q122" s="108" t="e">
        <f>#REF!</f>
        <v>#REF!</v>
      </c>
      <c r="R122" s="108" t="e">
        <f>#REF!</f>
        <v>#REF!</v>
      </c>
      <c r="S122" s="108" t="e">
        <f>#REF!</f>
        <v>#REF!</v>
      </c>
      <c r="T122" s="93" t="e">
        <f>#REF!</f>
        <v>#REF!</v>
      </c>
      <c r="U122" s="93" t="e">
        <f>#REF!</f>
        <v>#REF!</v>
      </c>
      <c r="V122" s="513" t="e">
        <f>#REF!</f>
        <v>#REF!</v>
      </c>
      <c r="W122" s="513" t="e">
        <f>#REF!</f>
        <v>#REF!</v>
      </c>
      <c r="X122" s="513" t="e">
        <f>#REF!</f>
        <v>#REF!</v>
      </c>
    </row>
    <row r="123" spans="1:24" ht="15.95" customHeight="1">
      <c r="A123" s="138"/>
      <c r="B123" s="92"/>
      <c r="C123" s="92"/>
      <c r="D123" s="92"/>
      <c r="E123" s="92" t="s">
        <v>152</v>
      </c>
      <c r="F123" s="472" t="s">
        <v>483</v>
      </c>
      <c r="G123" s="335"/>
      <c r="H123" s="215"/>
      <c r="I123" s="93" t="e">
        <f t="shared" si="1"/>
        <v>#REF!</v>
      </c>
      <c r="J123" s="162" t="e">
        <f>#REF!</f>
        <v>#REF!</v>
      </c>
      <c r="K123" s="93">
        <f>BPBD!L123</f>
        <v>1</v>
      </c>
      <c r="L123" s="93" t="e">
        <f>#REF!</f>
        <v>#REF!</v>
      </c>
      <c r="M123" s="93" t="e">
        <f>#REF!</f>
        <v>#REF!</v>
      </c>
      <c r="N123" s="93" t="e">
        <f>#REF!</f>
        <v>#REF!</v>
      </c>
      <c r="O123" s="93" t="e">
        <f>#REF!</f>
        <v>#REF!</v>
      </c>
      <c r="P123" s="93" t="e">
        <f>#REF!</f>
        <v>#REF!</v>
      </c>
      <c r="Q123" s="93" t="e">
        <f>#REF!</f>
        <v>#REF!</v>
      </c>
      <c r="R123" s="93" t="e">
        <f>#REF!</f>
        <v>#REF!</v>
      </c>
      <c r="S123" s="93" t="e">
        <f>#REF!</f>
        <v>#REF!</v>
      </c>
      <c r="T123" s="93" t="e">
        <f>#REF!</f>
        <v>#REF!</v>
      </c>
      <c r="U123" s="93" t="e">
        <f>#REF!</f>
        <v>#REF!</v>
      </c>
      <c r="V123" s="513" t="e">
        <f>#REF!</f>
        <v>#REF!</v>
      </c>
      <c r="W123" s="513" t="e">
        <f>#REF!</f>
        <v>#REF!</v>
      </c>
      <c r="X123" s="513" t="e">
        <f>#REF!</f>
        <v>#REF!</v>
      </c>
    </row>
    <row r="124" spans="1:24" ht="45">
      <c r="A124" s="138"/>
      <c r="B124" s="92"/>
      <c r="C124" s="92"/>
      <c r="D124" s="92"/>
      <c r="E124" s="92" t="s">
        <v>155</v>
      </c>
      <c r="F124" s="472" t="s">
        <v>484</v>
      </c>
      <c r="G124" s="335"/>
      <c r="H124" s="216"/>
      <c r="I124" s="93" t="e">
        <f t="shared" si="1"/>
        <v>#REF!</v>
      </c>
      <c r="J124" s="162" t="e">
        <f>#REF!</f>
        <v>#REF!</v>
      </c>
      <c r="K124" s="93">
        <f>BPBD!L124</f>
        <v>0.67</v>
      </c>
      <c r="L124" s="93" t="e">
        <f>#REF!</f>
        <v>#REF!</v>
      </c>
      <c r="M124" s="93" t="e">
        <f>#REF!</f>
        <v>#REF!</v>
      </c>
      <c r="N124" s="93" t="e">
        <f>#REF!</f>
        <v>#REF!</v>
      </c>
      <c r="O124" s="93" t="e">
        <f>#REF!</f>
        <v>#REF!</v>
      </c>
      <c r="P124" s="93" t="e">
        <f>#REF!</f>
        <v>#REF!</v>
      </c>
      <c r="Q124" s="93" t="e">
        <f>#REF!</f>
        <v>#REF!</v>
      </c>
      <c r="R124" s="93" t="e">
        <f>#REF!</f>
        <v>#REF!</v>
      </c>
      <c r="S124" s="93" t="e">
        <f>#REF!</f>
        <v>#REF!</v>
      </c>
      <c r="T124" s="93" t="e">
        <f>#REF!</f>
        <v>#REF!</v>
      </c>
      <c r="U124" s="93" t="e">
        <f>#REF!</f>
        <v>#REF!</v>
      </c>
      <c r="V124" s="513" t="e">
        <f>#REF!</f>
        <v>#REF!</v>
      </c>
      <c r="W124" s="513" t="e">
        <f>#REF!</f>
        <v>#REF!</v>
      </c>
      <c r="X124" s="513" t="e">
        <f>#REF!</f>
        <v>#REF!</v>
      </c>
    </row>
    <row r="125" spans="1:24" ht="45">
      <c r="A125" s="138"/>
      <c r="B125" s="92"/>
      <c r="C125" s="92"/>
      <c r="D125" s="92"/>
      <c r="E125" s="92" t="s">
        <v>157</v>
      </c>
      <c r="F125" s="472" t="s">
        <v>527</v>
      </c>
      <c r="G125" s="335"/>
      <c r="H125" s="216"/>
      <c r="I125" s="93" t="e">
        <f t="shared" si="1"/>
        <v>#REF!</v>
      </c>
      <c r="J125" s="162" t="e">
        <f>#REF!</f>
        <v>#REF!</v>
      </c>
      <c r="K125" s="93">
        <f>BPBD!L125</f>
        <v>0.67</v>
      </c>
      <c r="L125" s="93" t="e">
        <f>#REF!</f>
        <v>#REF!</v>
      </c>
      <c r="M125" s="93" t="e">
        <f>#REF!</f>
        <v>#REF!</v>
      </c>
      <c r="N125" s="93" t="e">
        <f>#REF!</f>
        <v>#REF!</v>
      </c>
      <c r="O125" s="93" t="e">
        <f>#REF!</f>
        <v>#REF!</v>
      </c>
      <c r="P125" s="93" t="e">
        <f>#REF!</f>
        <v>#REF!</v>
      </c>
      <c r="Q125" s="93" t="e">
        <f>#REF!</f>
        <v>#REF!</v>
      </c>
      <c r="R125" s="93" t="e">
        <f>#REF!</f>
        <v>#REF!</v>
      </c>
      <c r="S125" s="93" t="e">
        <f>#REF!</f>
        <v>#REF!</v>
      </c>
      <c r="T125" s="93" t="e">
        <f>#REF!</f>
        <v>#REF!</v>
      </c>
      <c r="U125" s="93" t="e">
        <f>#REF!</f>
        <v>#REF!</v>
      </c>
      <c r="V125" s="513" t="e">
        <f>#REF!</f>
        <v>#REF!</v>
      </c>
      <c r="W125" s="513" t="e">
        <f>#REF!</f>
        <v>#REF!</v>
      </c>
      <c r="X125" s="513" t="e">
        <f>#REF!</f>
        <v>#REF!</v>
      </c>
    </row>
    <row r="126" spans="1:24" ht="60">
      <c r="A126" s="138"/>
      <c r="B126" s="92"/>
      <c r="C126" s="92"/>
      <c r="D126" s="92"/>
      <c r="E126" s="92" t="s">
        <v>164</v>
      </c>
      <c r="F126" s="472" t="s">
        <v>528</v>
      </c>
      <c r="G126" s="335"/>
      <c r="H126" s="216"/>
      <c r="I126" s="93" t="e">
        <f t="shared" si="1"/>
        <v>#REF!</v>
      </c>
      <c r="J126" s="162" t="e">
        <f>#REF!</f>
        <v>#REF!</v>
      </c>
      <c r="K126" s="93">
        <f>BPBD!L126</f>
        <v>0</v>
      </c>
      <c r="L126" s="93" t="e">
        <f>#REF!</f>
        <v>#REF!</v>
      </c>
      <c r="M126" s="93" t="e">
        <f>#REF!</f>
        <v>#REF!</v>
      </c>
      <c r="N126" s="93" t="e">
        <f>#REF!</f>
        <v>#REF!</v>
      </c>
      <c r="O126" s="93" t="e">
        <f>#REF!</f>
        <v>#REF!</v>
      </c>
      <c r="P126" s="93" t="e">
        <f>#REF!</f>
        <v>#REF!</v>
      </c>
      <c r="Q126" s="93" t="e">
        <f>#REF!</f>
        <v>#REF!</v>
      </c>
      <c r="R126" s="93" t="e">
        <f>#REF!</f>
        <v>#REF!</v>
      </c>
      <c r="S126" s="93" t="e">
        <f>#REF!</f>
        <v>#REF!</v>
      </c>
      <c r="T126" s="93" t="e">
        <f>#REF!</f>
        <v>#REF!</v>
      </c>
      <c r="U126" s="93" t="e">
        <f>#REF!</f>
        <v>#REF!</v>
      </c>
      <c r="V126" s="513" t="e">
        <f>#REF!</f>
        <v>#REF!</v>
      </c>
      <c r="W126" s="513" t="e">
        <f>#REF!</f>
        <v>#REF!</v>
      </c>
      <c r="X126" s="513" t="e">
        <f>#REF!</f>
        <v>#REF!</v>
      </c>
    </row>
    <row r="127" spans="1:24" ht="30">
      <c r="A127" s="138"/>
      <c r="B127" s="92"/>
      <c r="C127" s="92"/>
      <c r="D127" s="92"/>
      <c r="E127" s="92" t="s">
        <v>165</v>
      </c>
      <c r="F127" s="472" t="s">
        <v>485</v>
      </c>
      <c r="G127" s="335"/>
      <c r="H127" s="216"/>
      <c r="I127" s="93" t="e">
        <f t="shared" si="1"/>
        <v>#REF!</v>
      </c>
      <c r="J127" s="162" t="e">
        <f>#REF!</f>
        <v>#REF!</v>
      </c>
      <c r="K127" s="93">
        <f>BPBD!L127</f>
        <v>0.67</v>
      </c>
      <c r="L127" s="93" t="e">
        <f>#REF!</f>
        <v>#REF!</v>
      </c>
      <c r="M127" s="93" t="e">
        <f>#REF!</f>
        <v>#REF!</v>
      </c>
      <c r="N127" s="93" t="e">
        <f>#REF!</f>
        <v>#REF!</v>
      </c>
      <c r="O127" s="93" t="e">
        <f>#REF!</f>
        <v>#REF!</v>
      </c>
      <c r="P127" s="93" t="e">
        <f>#REF!</f>
        <v>#REF!</v>
      </c>
      <c r="Q127" s="93" t="e">
        <f>#REF!</f>
        <v>#REF!</v>
      </c>
      <c r="R127" s="93" t="e">
        <f>#REF!</f>
        <v>#REF!</v>
      </c>
      <c r="S127" s="93" t="e">
        <f>#REF!</f>
        <v>#REF!</v>
      </c>
      <c r="T127" s="93" t="e">
        <f>#REF!</f>
        <v>#REF!</v>
      </c>
      <c r="U127" s="93" t="e">
        <f>#REF!</f>
        <v>#REF!</v>
      </c>
      <c r="V127" s="513" t="e">
        <f>#REF!</f>
        <v>#REF!</v>
      </c>
      <c r="W127" s="513" t="e">
        <f>#REF!</f>
        <v>#REF!</v>
      </c>
      <c r="X127" s="513" t="e">
        <f>#REF!</f>
        <v>#REF!</v>
      </c>
    </row>
    <row r="128" spans="1:24">
      <c r="A128" s="138"/>
      <c r="B128" s="92"/>
      <c r="C128" s="92"/>
      <c r="D128" s="92"/>
      <c r="E128" s="92" t="s">
        <v>167</v>
      </c>
      <c r="F128" s="472" t="s">
        <v>795</v>
      </c>
      <c r="G128" s="335"/>
      <c r="H128" s="216"/>
      <c r="I128" s="93" t="e">
        <f t="shared" si="1"/>
        <v>#REF!</v>
      </c>
      <c r="J128" s="162" t="e">
        <f>#REF!</f>
        <v>#REF!</v>
      </c>
      <c r="K128" s="93">
        <f>BPBD!L128</f>
        <v>0.33</v>
      </c>
      <c r="L128" s="93" t="e">
        <f>#REF!</f>
        <v>#REF!</v>
      </c>
      <c r="M128" s="93" t="e">
        <f>#REF!</f>
        <v>#REF!</v>
      </c>
      <c r="N128" s="93" t="e">
        <f>#REF!</f>
        <v>#REF!</v>
      </c>
      <c r="O128" s="93" t="e">
        <f>#REF!</f>
        <v>#REF!</v>
      </c>
      <c r="P128" s="93" t="e">
        <f>#REF!</f>
        <v>#REF!</v>
      </c>
      <c r="Q128" s="93" t="e">
        <f>#REF!</f>
        <v>#REF!</v>
      </c>
      <c r="R128" s="93" t="e">
        <f>#REF!</f>
        <v>#REF!</v>
      </c>
      <c r="S128" s="93" t="e">
        <f>#REF!</f>
        <v>#REF!</v>
      </c>
      <c r="T128" s="93" t="e">
        <f>#REF!</f>
        <v>#REF!</v>
      </c>
      <c r="U128" s="93" t="e">
        <f>#REF!</f>
        <v>#REF!</v>
      </c>
      <c r="V128" s="513" t="e">
        <f>#REF!</f>
        <v>#REF!</v>
      </c>
      <c r="W128" s="513" t="e">
        <f>#REF!</f>
        <v>#REF!</v>
      </c>
      <c r="X128" s="513" t="e">
        <f>#REF!</f>
        <v>#REF!</v>
      </c>
    </row>
    <row r="129" spans="1:24">
      <c r="A129" s="96"/>
      <c r="B129" s="91"/>
      <c r="C129" s="91"/>
      <c r="D129" s="91" t="s">
        <v>13</v>
      </c>
      <c r="E129" s="547" t="s">
        <v>100</v>
      </c>
      <c r="F129" s="548"/>
      <c r="G129" s="108">
        <v>0.6</v>
      </c>
      <c r="H129" s="216"/>
      <c r="I129" s="108" t="e">
        <f>AVERAGE(I130:I133)*G129</f>
        <v>#REF!</v>
      </c>
      <c r="J129" s="161" t="e">
        <f>#REF!</f>
        <v>#REF!</v>
      </c>
      <c r="K129" s="108">
        <f>BPBD!L129</f>
        <v>0.28799999999999998</v>
      </c>
      <c r="L129" s="108" t="e">
        <f>#REF!</f>
        <v>#REF!</v>
      </c>
      <c r="M129" s="108" t="e">
        <f>#REF!</f>
        <v>#REF!</v>
      </c>
      <c r="N129" s="108" t="e">
        <f>#REF!</f>
        <v>#REF!</v>
      </c>
      <c r="O129" s="108" t="e">
        <f>#REF!</f>
        <v>#REF!</v>
      </c>
      <c r="P129" s="108" t="e">
        <f>#REF!</f>
        <v>#REF!</v>
      </c>
      <c r="Q129" s="108" t="e">
        <f>#REF!</f>
        <v>#REF!</v>
      </c>
      <c r="R129" s="108" t="e">
        <f>#REF!</f>
        <v>#REF!</v>
      </c>
      <c r="S129" s="108" t="e">
        <f>#REF!</f>
        <v>#REF!</v>
      </c>
      <c r="T129" s="93" t="e">
        <f>#REF!</f>
        <v>#REF!</v>
      </c>
      <c r="U129" s="93" t="e">
        <f>#REF!</f>
        <v>#REF!</v>
      </c>
      <c r="V129" s="513" t="e">
        <f>#REF!</f>
        <v>#REF!</v>
      </c>
      <c r="W129" s="513" t="e">
        <f>#REF!</f>
        <v>#REF!</v>
      </c>
      <c r="X129" s="513" t="e">
        <f>#REF!</f>
        <v>#REF!</v>
      </c>
    </row>
    <row r="130" spans="1:24" ht="15.95" customHeight="1">
      <c r="A130" s="138"/>
      <c r="B130" s="92"/>
      <c r="C130" s="92"/>
      <c r="D130" s="92"/>
      <c r="E130" s="92" t="s">
        <v>152</v>
      </c>
      <c r="F130" s="472" t="s">
        <v>486</v>
      </c>
      <c r="G130" s="335"/>
      <c r="H130" s="215"/>
      <c r="I130" s="93" t="e">
        <f t="shared" si="1"/>
        <v>#REF!</v>
      </c>
      <c r="J130" s="162" t="e">
        <f>#REF!</f>
        <v>#REF!</v>
      </c>
      <c r="K130" s="93">
        <f>BPBD!L130</f>
        <v>0.75</v>
      </c>
      <c r="L130" s="93" t="e">
        <f>#REF!</f>
        <v>#REF!</v>
      </c>
      <c r="M130" s="93" t="e">
        <f>#REF!</f>
        <v>#REF!</v>
      </c>
      <c r="N130" s="93" t="e">
        <f>#REF!</f>
        <v>#REF!</v>
      </c>
      <c r="O130" s="93" t="e">
        <f>#REF!</f>
        <v>#REF!</v>
      </c>
      <c r="P130" s="93" t="e">
        <f>#REF!</f>
        <v>#REF!</v>
      </c>
      <c r="Q130" s="93" t="e">
        <f>#REF!</f>
        <v>#REF!</v>
      </c>
      <c r="R130" s="93" t="e">
        <f>#REF!</f>
        <v>#REF!</v>
      </c>
      <c r="S130" s="93" t="e">
        <f>#REF!</f>
        <v>#REF!</v>
      </c>
      <c r="T130" s="93" t="e">
        <f>#REF!</f>
        <v>#REF!</v>
      </c>
      <c r="U130" s="93" t="e">
        <f>#REF!</f>
        <v>#REF!</v>
      </c>
      <c r="V130" s="513" t="e">
        <f>#REF!</f>
        <v>#REF!</v>
      </c>
      <c r="W130" s="513" t="e">
        <f>#REF!</f>
        <v>#REF!</v>
      </c>
      <c r="X130" s="513" t="e">
        <f>#REF!</f>
        <v>#REF!</v>
      </c>
    </row>
    <row r="131" spans="1:24" ht="45">
      <c r="A131" s="138"/>
      <c r="B131" s="92"/>
      <c r="C131" s="92"/>
      <c r="D131" s="92"/>
      <c r="E131" s="92" t="s">
        <v>155</v>
      </c>
      <c r="F131" s="472" t="s">
        <v>487</v>
      </c>
      <c r="G131" s="335"/>
      <c r="H131" s="216"/>
      <c r="I131" s="93" t="e">
        <f>AVERAGE(J131:S131)</f>
        <v>#REF!</v>
      </c>
      <c r="J131" s="162" t="e">
        <f>#REF!</f>
        <v>#REF!</v>
      </c>
      <c r="K131" s="93">
        <f>BPBD!L131</f>
        <v>0</v>
      </c>
      <c r="L131" s="93" t="e">
        <f>#REF!</f>
        <v>#REF!</v>
      </c>
      <c r="M131" s="93" t="e">
        <f>#REF!</f>
        <v>#REF!</v>
      </c>
      <c r="N131" s="93" t="e">
        <f>#REF!</f>
        <v>#REF!</v>
      </c>
      <c r="O131" s="93" t="e">
        <f>#REF!</f>
        <v>#REF!</v>
      </c>
      <c r="P131" s="93" t="e">
        <f>#REF!</f>
        <v>#REF!</v>
      </c>
      <c r="Q131" s="93" t="e">
        <f>#REF!</f>
        <v>#REF!</v>
      </c>
      <c r="R131" s="93" t="e">
        <f>#REF!</f>
        <v>#REF!</v>
      </c>
      <c r="S131" s="93" t="e">
        <f>#REF!</f>
        <v>#REF!</v>
      </c>
      <c r="T131" s="93" t="e">
        <f>#REF!</f>
        <v>#REF!</v>
      </c>
      <c r="U131" s="93" t="e">
        <f>#REF!</f>
        <v>#REF!</v>
      </c>
      <c r="V131" s="513" t="e">
        <f>#REF!</f>
        <v>#REF!</v>
      </c>
      <c r="W131" s="513" t="e">
        <f>#REF!</f>
        <v>#REF!</v>
      </c>
      <c r="X131" s="513" t="e">
        <f>#REF!</f>
        <v>#REF!</v>
      </c>
    </row>
    <row r="132" spans="1:24" ht="60">
      <c r="A132" s="138"/>
      <c r="B132" s="92"/>
      <c r="C132" s="92"/>
      <c r="D132" s="92"/>
      <c r="E132" s="92" t="s">
        <v>157</v>
      </c>
      <c r="F132" s="472" t="s">
        <v>488</v>
      </c>
      <c r="G132" s="335"/>
      <c r="H132" s="216"/>
      <c r="I132" s="93" t="e">
        <f>AVERAGE(J132:S132)</f>
        <v>#REF!</v>
      </c>
      <c r="J132" s="162" t="e">
        <f>#REF!</f>
        <v>#REF!</v>
      </c>
      <c r="K132" s="93">
        <f>BPBD!L132</f>
        <v>0.67</v>
      </c>
      <c r="L132" s="93" t="e">
        <f>#REF!</f>
        <v>#REF!</v>
      </c>
      <c r="M132" s="93" t="e">
        <f>#REF!</f>
        <v>#REF!</v>
      </c>
      <c r="N132" s="93" t="e">
        <f>#REF!</f>
        <v>#REF!</v>
      </c>
      <c r="O132" s="93" t="e">
        <f>#REF!</f>
        <v>#REF!</v>
      </c>
      <c r="P132" s="93" t="e">
        <f>#REF!</f>
        <v>#REF!</v>
      </c>
      <c r="Q132" s="93" t="e">
        <f>#REF!</f>
        <v>#REF!</v>
      </c>
      <c r="R132" s="93" t="e">
        <f>#REF!</f>
        <v>#REF!</v>
      </c>
      <c r="S132" s="93" t="e">
        <f>#REF!</f>
        <v>#REF!</v>
      </c>
      <c r="T132" s="93" t="e">
        <f>#REF!</f>
        <v>#REF!</v>
      </c>
      <c r="U132" s="93" t="e">
        <f>#REF!</f>
        <v>#REF!</v>
      </c>
      <c r="V132" s="513" t="e">
        <f>#REF!</f>
        <v>#REF!</v>
      </c>
      <c r="W132" s="513" t="e">
        <f>#REF!</f>
        <v>#REF!</v>
      </c>
      <c r="X132" s="513" t="e">
        <f>#REF!</f>
        <v>#REF!</v>
      </c>
    </row>
    <row r="133" spans="1:24" ht="45">
      <c r="A133" s="138"/>
      <c r="B133" s="92"/>
      <c r="C133" s="92"/>
      <c r="D133" s="92"/>
      <c r="E133" s="92" t="s">
        <v>164</v>
      </c>
      <c r="F133" s="472" t="s">
        <v>802</v>
      </c>
      <c r="G133" s="335"/>
      <c r="H133" s="216"/>
      <c r="I133" s="93" t="e">
        <f>AVERAGE(J133:S133)</f>
        <v>#REF!</v>
      </c>
      <c r="J133" s="162" t="e">
        <f>#REF!</f>
        <v>#REF!</v>
      </c>
      <c r="K133" s="93">
        <f>BPBD!L133</f>
        <v>0.5</v>
      </c>
      <c r="L133" s="93" t="e">
        <f>#REF!</f>
        <v>#REF!</v>
      </c>
      <c r="M133" s="93" t="e">
        <f>#REF!</f>
        <v>#REF!</v>
      </c>
      <c r="N133" s="93" t="e">
        <f>#REF!</f>
        <v>#REF!</v>
      </c>
      <c r="O133" s="93" t="e">
        <f>#REF!</f>
        <v>#REF!</v>
      </c>
      <c r="P133" s="93" t="e">
        <f>#REF!</f>
        <v>#REF!</v>
      </c>
      <c r="Q133" s="93" t="e">
        <f>#REF!</f>
        <v>#REF!</v>
      </c>
      <c r="R133" s="93" t="e">
        <f>#REF!</f>
        <v>#REF!</v>
      </c>
      <c r="S133" s="93" t="e">
        <f>#REF!</f>
        <v>#REF!</v>
      </c>
      <c r="T133" s="93" t="e">
        <f>#REF!</f>
        <v>#REF!</v>
      </c>
      <c r="U133" s="93" t="e">
        <f>#REF!</f>
        <v>#REF!</v>
      </c>
      <c r="V133" s="513" t="e">
        <f>#REF!</f>
        <v>#REF!</v>
      </c>
      <c r="W133" s="513" t="e">
        <f>#REF!</f>
        <v>#REF!</v>
      </c>
      <c r="X133" s="513" t="e">
        <f>#REF!</f>
        <v>#REF!</v>
      </c>
    </row>
    <row r="134" spans="1:24">
      <c r="A134" s="96"/>
      <c r="B134" s="91"/>
      <c r="C134" s="91"/>
      <c r="D134" s="91" t="s">
        <v>15</v>
      </c>
      <c r="E134" s="547" t="s">
        <v>102</v>
      </c>
      <c r="F134" s="548"/>
      <c r="G134" s="108">
        <v>0.7</v>
      </c>
      <c r="H134" s="216"/>
      <c r="I134" s="108" t="e">
        <f>AVERAGE(I135:I137)*G134</f>
        <v>#REF!</v>
      </c>
      <c r="J134" s="161" t="e">
        <f>#REF!</f>
        <v>#REF!</v>
      </c>
      <c r="K134" s="108">
        <f>BPBD!L134</f>
        <v>0.40833333333333333</v>
      </c>
      <c r="L134" s="108" t="e">
        <f>#REF!</f>
        <v>#REF!</v>
      </c>
      <c r="M134" s="108" t="e">
        <f>#REF!</f>
        <v>#REF!</v>
      </c>
      <c r="N134" s="108" t="e">
        <f>#REF!</f>
        <v>#REF!</v>
      </c>
      <c r="O134" s="108" t="e">
        <f>#REF!</f>
        <v>#REF!</v>
      </c>
      <c r="P134" s="108" t="e">
        <f>#REF!</f>
        <v>#REF!</v>
      </c>
      <c r="Q134" s="108" t="e">
        <f>#REF!</f>
        <v>#REF!</v>
      </c>
      <c r="R134" s="108" t="e">
        <f>#REF!</f>
        <v>#REF!</v>
      </c>
      <c r="S134" s="108" t="e">
        <f>#REF!</f>
        <v>#REF!</v>
      </c>
      <c r="T134" s="93" t="e">
        <f>#REF!</f>
        <v>#REF!</v>
      </c>
      <c r="U134" s="93" t="e">
        <f>#REF!</f>
        <v>#REF!</v>
      </c>
      <c r="V134" s="513" t="e">
        <f>#REF!</f>
        <v>#REF!</v>
      </c>
      <c r="W134" s="513" t="e">
        <f>#REF!</f>
        <v>#REF!</v>
      </c>
      <c r="X134" s="513" t="e">
        <f>#REF!</f>
        <v>#REF!</v>
      </c>
    </row>
    <row r="135" spans="1:24" ht="15.95" customHeight="1">
      <c r="A135" s="138"/>
      <c r="B135" s="92"/>
      <c r="C135" s="92"/>
      <c r="D135" s="92"/>
      <c r="E135" s="92" t="s">
        <v>152</v>
      </c>
      <c r="F135" s="472" t="s">
        <v>529</v>
      </c>
      <c r="G135" s="335"/>
      <c r="H135" s="215"/>
      <c r="I135" s="93" t="e">
        <f>AVERAGE(J135:S135)</f>
        <v>#REF!</v>
      </c>
      <c r="J135" s="162" t="e">
        <f>#REF!</f>
        <v>#REF!</v>
      </c>
      <c r="K135" s="93">
        <f>BPBD!L135</f>
        <v>0.25</v>
      </c>
      <c r="L135" s="93" t="e">
        <f>#REF!</f>
        <v>#REF!</v>
      </c>
      <c r="M135" s="93" t="e">
        <f>#REF!</f>
        <v>#REF!</v>
      </c>
      <c r="N135" s="93" t="e">
        <f>#REF!</f>
        <v>#REF!</v>
      </c>
      <c r="O135" s="93" t="e">
        <f>#REF!</f>
        <v>#REF!</v>
      </c>
      <c r="P135" s="93" t="e">
        <f>#REF!</f>
        <v>#REF!</v>
      </c>
      <c r="Q135" s="93" t="e">
        <f>#REF!</f>
        <v>#REF!</v>
      </c>
      <c r="R135" s="93" t="e">
        <f>#REF!</f>
        <v>#REF!</v>
      </c>
      <c r="S135" s="93" t="e">
        <f>#REF!</f>
        <v>#REF!</v>
      </c>
      <c r="T135" s="93" t="e">
        <f>#REF!</f>
        <v>#REF!</v>
      </c>
      <c r="U135" s="93" t="e">
        <f>#REF!</f>
        <v>#REF!</v>
      </c>
      <c r="V135" s="513" t="e">
        <f>#REF!</f>
        <v>#REF!</v>
      </c>
      <c r="W135" s="513" t="e">
        <f>#REF!</f>
        <v>#REF!</v>
      </c>
      <c r="X135" s="513" t="e">
        <f>#REF!</f>
        <v>#REF!</v>
      </c>
    </row>
    <row r="136" spans="1:24" ht="45">
      <c r="A136" s="138"/>
      <c r="B136" s="92"/>
      <c r="C136" s="92"/>
      <c r="D136" s="92"/>
      <c r="E136" s="92" t="s">
        <v>155</v>
      </c>
      <c r="F136" s="472" t="s">
        <v>530</v>
      </c>
      <c r="G136" s="335"/>
      <c r="H136" s="216"/>
      <c r="I136" s="93" t="e">
        <f>AVERAGE(J136:S136)</f>
        <v>#REF!</v>
      </c>
      <c r="J136" s="162" t="e">
        <f>#REF!</f>
        <v>#REF!</v>
      </c>
      <c r="K136" s="93">
        <f>BPBD!L136</f>
        <v>0.5</v>
      </c>
      <c r="L136" s="93" t="e">
        <f>#REF!</f>
        <v>#REF!</v>
      </c>
      <c r="M136" s="93" t="e">
        <f>#REF!</f>
        <v>#REF!</v>
      </c>
      <c r="N136" s="93" t="e">
        <f>#REF!</f>
        <v>#REF!</v>
      </c>
      <c r="O136" s="93" t="e">
        <f>#REF!</f>
        <v>#REF!</v>
      </c>
      <c r="P136" s="93" t="e">
        <f>#REF!</f>
        <v>#REF!</v>
      </c>
      <c r="Q136" s="93" t="e">
        <f>#REF!</f>
        <v>#REF!</v>
      </c>
      <c r="R136" s="93" t="e">
        <f>#REF!</f>
        <v>#REF!</v>
      </c>
      <c r="S136" s="93" t="e">
        <f>#REF!</f>
        <v>#REF!</v>
      </c>
      <c r="T136" s="93" t="e">
        <f>#REF!</f>
        <v>#REF!</v>
      </c>
      <c r="U136" s="93" t="e">
        <f>#REF!</f>
        <v>#REF!</v>
      </c>
      <c r="V136" s="513" t="e">
        <f>#REF!</f>
        <v>#REF!</v>
      </c>
      <c r="W136" s="513" t="e">
        <f>#REF!</f>
        <v>#REF!</v>
      </c>
      <c r="X136" s="513" t="e">
        <f>#REF!</f>
        <v>#REF!</v>
      </c>
    </row>
    <row r="137" spans="1:24" ht="30">
      <c r="A137" s="138"/>
      <c r="B137" s="92"/>
      <c r="C137" s="92"/>
      <c r="D137" s="92"/>
      <c r="E137" s="92" t="s">
        <v>157</v>
      </c>
      <c r="F137" s="472" t="s">
        <v>531</v>
      </c>
      <c r="G137" s="335"/>
      <c r="H137" s="216"/>
      <c r="I137" s="93" t="e">
        <f>AVERAGE(J137:S137)</f>
        <v>#REF!</v>
      </c>
      <c r="J137" s="162" t="e">
        <f>#REF!</f>
        <v>#REF!</v>
      </c>
      <c r="K137" s="93">
        <f>BPBD!L137</f>
        <v>1</v>
      </c>
      <c r="L137" s="93" t="e">
        <f>#REF!</f>
        <v>#REF!</v>
      </c>
      <c r="M137" s="93" t="e">
        <f>#REF!</f>
        <v>#REF!</v>
      </c>
      <c r="N137" s="93" t="e">
        <f>#REF!</f>
        <v>#REF!</v>
      </c>
      <c r="O137" s="93" t="e">
        <f>#REF!</f>
        <v>#REF!</v>
      </c>
      <c r="P137" s="93" t="e">
        <f>#REF!</f>
        <v>#REF!</v>
      </c>
      <c r="Q137" s="93" t="e">
        <f>#REF!</f>
        <v>#REF!</v>
      </c>
      <c r="R137" s="93" t="e">
        <f>#REF!</f>
        <v>#REF!</v>
      </c>
      <c r="S137" s="93" t="e">
        <f>#REF!</f>
        <v>#REF!</v>
      </c>
      <c r="T137" s="93" t="e">
        <f>#REF!</f>
        <v>#REF!</v>
      </c>
      <c r="U137" s="93" t="e">
        <f>#REF!</f>
        <v>#REF!</v>
      </c>
      <c r="V137" s="513" t="e">
        <f>#REF!</f>
        <v>#REF!</v>
      </c>
      <c r="W137" s="513" t="e">
        <f>#REF!</f>
        <v>#REF!</v>
      </c>
      <c r="X137" s="513" t="e">
        <f>#REF!</f>
        <v>#REF!</v>
      </c>
    </row>
    <row r="138" spans="1:24">
      <c r="A138" s="96"/>
      <c r="B138" s="91"/>
      <c r="C138" s="91"/>
      <c r="D138" s="91" t="s">
        <v>32</v>
      </c>
      <c r="E138" s="547" t="s">
        <v>101</v>
      </c>
      <c r="F138" s="548"/>
      <c r="G138" s="108">
        <v>0.4</v>
      </c>
      <c r="H138" s="216"/>
      <c r="I138" s="108" t="e">
        <f>AVERAGE(I139:I140)*G138</f>
        <v>#REF!</v>
      </c>
      <c r="J138" s="161" t="e">
        <f>#REF!</f>
        <v>#REF!</v>
      </c>
      <c r="K138" s="108">
        <f>BPBD!L138</f>
        <v>0.23399999999999999</v>
      </c>
      <c r="L138" s="108" t="e">
        <f>#REF!</f>
        <v>#REF!</v>
      </c>
      <c r="M138" s="108" t="e">
        <f>#REF!</f>
        <v>#REF!</v>
      </c>
      <c r="N138" s="108" t="e">
        <f>#REF!</f>
        <v>#REF!</v>
      </c>
      <c r="O138" s="108" t="e">
        <f>#REF!</f>
        <v>#REF!</v>
      </c>
      <c r="P138" s="108" t="e">
        <f>#REF!</f>
        <v>#REF!</v>
      </c>
      <c r="Q138" s="108" t="e">
        <f>#REF!</f>
        <v>#REF!</v>
      </c>
      <c r="R138" s="108" t="e">
        <f>#REF!</f>
        <v>#REF!</v>
      </c>
      <c r="S138" s="108" t="e">
        <f>#REF!</f>
        <v>#REF!</v>
      </c>
      <c r="T138" s="93" t="e">
        <f>#REF!</f>
        <v>#REF!</v>
      </c>
      <c r="U138" s="93" t="e">
        <f>#REF!</f>
        <v>#REF!</v>
      </c>
      <c r="V138" s="513" t="e">
        <f>#REF!</f>
        <v>#REF!</v>
      </c>
      <c r="W138" s="513" t="e">
        <f>#REF!</f>
        <v>#REF!</v>
      </c>
      <c r="X138" s="513" t="e">
        <f>#REF!</f>
        <v>#REF!</v>
      </c>
    </row>
    <row r="139" spans="1:24" ht="15.95" customHeight="1">
      <c r="A139" s="138"/>
      <c r="B139" s="92"/>
      <c r="C139" s="157"/>
      <c r="D139" s="157"/>
      <c r="E139" s="92" t="s">
        <v>152</v>
      </c>
      <c r="F139" s="471" t="s">
        <v>489</v>
      </c>
      <c r="G139" s="335"/>
      <c r="H139" s="215"/>
      <c r="I139" s="93" t="e">
        <f>AVERAGE(J139:S139)</f>
        <v>#REF!</v>
      </c>
      <c r="J139" s="162" t="e">
        <f>#REF!</f>
        <v>#REF!</v>
      </c>
      <c r="K139" s="93">
        <f>BPBD!L139</f>
        <v>0.67</v>
      </c>
      <c r="L139" s="93" t="e">
        <f>#REF!</f>
        <v>#REF!</v>
      </c>
      <c r="M139" s="93" t="e">
        <f>#REF!</f>
        <v>#REF!</v>
      </c>
      <c r="N139" s="93" t="e">
        <f>#REF!</f>
        <v>#REF!</v>
      </c>
      <c r="O139" s="93" t="e">
        <f>#REF!</f>
        <v>#REF!</v>
      </c>
      <c r="P139" s="93" t="e">
        <f>#REF!</f>
        <v>#REF!</v>
      </c>
      <c r="Q139" s="93" t="e">
        <f>#REF!</f>
        <v>#REF!</v>
      </c>
      <c r="R139" s="93" t="e">
        <f>#REF!</f>
        <v>#REF!</v>
      </c>
      <c r="S139" s="93" t="e">
        <f>#REF!</f>
        <v>#REF!</v>
      </c>
      <c r="T139" s="93" t="e">
        <f>#REF!</f>
        <v>#REF!</v>
      </c>
      <c r="U139" s="93" t="e">
        <f>#REF!</f>
        <v>#REF!</v>
      </c>
      <c r="V139" s="513" t="e">
        <f>#REF!</f>
        <v>#REF!</v>
      </c>
      <c r="W139" s="513" t="e">
        <f>#REF!</f>
        <v>#REF!</v>
      </c>
      <c r="X139" s="513" t="e">
        <f>#REF!</f>
        <v>#REF!</v>
      </c>
    </row>
    <row r="140" spans="1:24" ht="30">
      <c r="A140" s="138"/>
      <c r="B140" s="92"/>
      <c r="C140" s="157"/>
      <c r="D140" s="157"/>
      <c r="E140" s="92" t="s">
        <v>155</v>
      </c>
      <c r="F140" s="471" t="s">
        <v>490</v>
      </c>
      <c r="G140" s="335"/>
      <c r="H140" s="216"/>
      <c r="I140" s="93" t="e">
        <f>AVERAGE(J140:S140)</f>
        <v>#REF!</v>
      </c>
      <c r="J140" s="162" t="e">
        <f>#REF!</f>
        <v>#REF!</v>
      </c>
      <c r="K140" s="93">
        <f>BPBD!L140</f>
        <v>0.5</v>
      </c>
      <c r="L140" s="93" t="e">
        <f>#REF!</f>
        <v>#REF!</v>
      </c>
      <c r="M140" s="93" t="e">
        <f>#REF!</f>
        <v>#REF!</v>
      </c>
      <c r="N140" s="93" t="e">
        <f>#REF!</f>
        <v>#REF!</v>
      </c>
      <c r="O140" s="93" t="e">
        <f>#REF!</f>
        <v>#REF!</v>
      </c>
      <c r="P140" s="93" t="e">
        <f>#REF!</f>
        <v>#REF!</v>
      </c>
      <c r="Q140" s="93" t="e">
        <f>#REF!</f>
        <v>#REF!</v>
      </c>
      <c r="R140" s="93" t="e">
        <f>#REF!</f>
        <v>#REF!</v>
      </c>
      <c r="S140" s="93" t="e">
        <f>#REF!</f>
        <v>#REF!</v>
      </c>
      <c r="T140" s="93" t="e">
        <f>#REF!</f>
        <v>#REF!</v>
      </c>
      <c r="U140" s="93" t="e">
        <f>#REF!</f>
        <v>#REF!</v>
      </c>
      <c r="V140" s="513" t="e">
        <f>#REF!</f>
        <v>#REF!</v>
      </c>
      <c r="W140" s="513" t="e">
        <f>#REF!</f>
        <v>#REF!</v>
      </c>
      <c r="X140" s="513" t="e">
        <f>#REF!</f>
        <v>#REF!</v>
      </c>
    </row>
    <row r="141" spans="1:24">
      <c r="A141" s="86"/>
      <c r="B141" s="86" t="s">
        <v>57</v>
      </c>
      <c r="C141" s="601" t="s">
        <v>602</v>
      </c>
      <c r="D141" s="602"/>
      <c r="E141" s="602"/>
      <c r="F141" s="602"/>
      <c r="G141" s="159">
        <f>SUM(G142,G154,G160,G163,G173,G183,G204,G223)</f>
        <v>21.7</v>
      </c>
      <c r="H141" s="216"/>
      <c r="I141" s="159" t="e">
        <f>SUM(I142,I154,I160,I163,I173,I183,I204,I223)</f>
        <v>#REF!</v>
      </c>
      <c r="J141" s="87" t="e">
        <f>#REF!</f>
        <v>#REF!</v>
      </c>
      <c r="K141" s="159" t="e">
        <f>BPBD!L141</f>
        <v>#DIV/0!</v>
      </c>
      <c r="L141" s="159" t="e">
        <f>#REF!</f>
        <v>#REF!</v>
      </c>
      <c r="M141" s="159" t="e">
        <f>#REF!</f>
        <v>#REF!</v>
      </c>
      <c r="N141" s="159" t="e">
        <f>#REF!</f>
        <v>#REF!</v>
      </c>
      <c r="O141" s="159" t="e">
        <f>#REF!</f>
        <v>#REF!</v>
      </c>
      <c r="P141" s="159" t="e">
        <f>#REF!</f>
        <v>#REF!</v>
      </c>
      <c r="Q141" s="159" t="e">
        <f>#REF!</f>
        <v>#REF!</v>
      </c>
      <c r="R141" s="159" t="e">
        <f>#REF!</f>
        <v>#REF!</v>
      </c>
      <c r="S141" s="159" t="e">
        <f>#REF!</f>
        <v>#REF!</v>
      </c>
      <c r="T141" s="93" t="e">
        <f>#REF!</f>
        <v>#REF!</v>
      </c>
      <c r="U141" s="93" t="e">
        <f>#REF!</f>
        <v>#REF!</v>
      </c>
      <c r="V141" s="513" t="e">
        <f>#REF!</f>
        <v>#REF!</v>
      </c>
      <c r="W141" s="513" t="e">
        <f>#REF!</f>
        <v>#REF!</v>
      </c>
      <c r="X141" s="513" t="e">
        <f>#REF!</f>
        <v>#REF!</v>
      </c>
    </row>
    <row r="142" spans="1:24" ht="15.95" customHeight="1">
      <c r="A142" s="97"/>
      <c r="B142" s="98"/>
      <c r="C142" s="105">
        <v>1</v>
      </c>
      <c r="D142" s="614" t="s">
        <v>8</v>
      </c>
      <c r="E142" s="615"/>
      <c r="F142" s="616"/>
      <c r="G142" s="28">
        <f>SUM(G143:G152)</f>
        <v>3</v>
      </c>
      <c r="H142" s="214"/>
      <c r="I142" s="28" t="e">
        <f>SUM(I143,I150,I152)</f>
        <v>#REF!</v>
      </c>
      <c r="J142" s="207" t="e">
        <f>#REF!</f>
        <v>#REF!</v>
      </c>
      <c r="K142" s="28">
        <f>BPBD!L142</f>
        <v>1.835</v>
      </c>
      <c r="L142" s="28" t="e">
        <f>#REF!</f>
        <v>#REF!</v>
      </c>
      <c r="M142" s="28" t="e">
        <f>#REF!</f>
        <v>#REF!</v>
      </c>
      <c r="N142" s="28" t="e">
        <f>#REF!</f>
        <v>#REF!</v>
      </c>
      <c r="O142" s="28" t="e">
        <f>#REF!</f>
        <v>#REF!</v>
      </c>
      <c r="P142" s="28" t="e">
        <f>#REF!</f>
        <v>#REF!</v>
      </c>
      <c r="Q142" s="28" t="e">
        <f>#REF!</f>
        <v>#REF!</v>
      </c>
      <c r="R142" s="28" t="e">
        <f>#REF!</f>
        <v>#REF!</v>
      </c>
      <c r="S142" s="28" t="e">
        <f>#REF!</f>
        <v>#REF!</v>
      </c>
      <c r="T142" s="93" t="e">
        <f>#REF!</f>
        <v>#REF!</v>
      </c>
      <c r="U142" s="93" t="e">
        <f>#REF!</f>
        <v>#REF!</v>
      </c>
      <c r="V142" s="513" t="e">
        <f>#REF!</f>
        <v>#REF!</v>
      </c>
      <c r="W142" s="513" t="e">
        <f>#REF!</f>
        <v>#REF!</v>
      </c>
      <c r="X142" s="513" t="e">
        <f>#REF!</f>
        <v>#REF!</v>
      </c>
    </row>
    <row r="143" spans="1:24" ht="15" customHeight="1">
      <c r="A143" s="96"/>
      <c r="B143" s="91"/>
      <c r="C143" s="91"/>
      <c r="D143" s="91" t="s">
        <v>9</v>
      </c>
      <c r="E143" s="551" t="s">
        <v>114</v>
      </c>
      <c r="F143" s="552"/>
      <c r="G143" s="108">
        <v>1.5</v>
      </c>
      <c r="H143" s="214"/>
      <c r="I143" s="108" t="e">
        <f>AVERAGE(I144:I149)*G143</f>
        <v>#REF!</v>
      </c>
      <c r="J143" s="161" t="e">
        <f>#REF!</f>
        <v>#REF!</v>
      </c>
      <c r="K143" s="108">
        <f>BPBD!L143</f>
        <v>1.5</v>
      </c>
      <c r="L143" s="108" t="e">
        <f>#REF!</f>
        <v>#REF!</v>
      </c>
      <c r="M143" s="108" t="e">
        <f>#REF!</f>
        <v>#REF!</v>
      </c>
      <c r="N143" s="108" t="e">
        <f>#REF!</f>
        <v>#REF!</v>
      </c>
      <c r="O143" s="108" t="e">
        <f>#REF!</f>
        <v>#REF!</v>
      </c>
      <c r="P143" s="108" t="e">
        <f>#REF!</f>
        <v>#REF!</v>
      </c>
      <c r="Q143" s="108" t="e">
        <f>#REF!</f>
        <v>#REF!</v>
      </c>
      <c r="R143" s="108" t="e">
        <f>#REF!</f>
        <v>#REF!</v>
      </c>
      <c r="S143" s="108" t="e">
        <f>#REF!</f>
        <v>#REF!</v>
      </c>
      <c r="T143" s="93" t="e">
        <f>#REF!</f>
        <v>#REF!</v>
      </c>
      <c r="U143" s="93" t="e">
        <f>#REF!</f>
        <v>#REF!</v>
      </c>
      <c r="V143" s="513" t="e">
        <f>#REF!</f>
        <v>#REF!</v>
      </c>
      <c r="W143" s="513" t="e">
        <f>#REF!</f>
        <v>#REF!</v>
      </c>
      <c r="X143" s="513" t="e">
        <f>#REF!</f>
        <v>#REF!</v>
      </c>
    </row>
    <row r="144" spans="1:24" ht="15.95" customHeight="1">
      <c r="A144" s="138"/>
      <c r="B144" s="92"/>
      <c r="C144" s="92"/>
      <c r="D144" s="92"/>
      <c r="E144" s="84" t="s">
        <v>152</v>
      </c>
      <c r="F144" s="473" t="s">
        <v>182</v>
      </c>
      <c r="G144" s="93" t="s">
        <v>183</v>
      </c>
      <c r="H144" s="215"/>
      <c r="I144" s="93" t="e">
        <f>AVERAGE(J144:S144)</f>
        <v>#REF!</v>
      </c>
      <c r="J144" s="162" t="e">
        <f>#REF!</f>
        <v>#REF!</v>
      </c>
      <c r="K144" s="93">
        <f>BPBD!L144</f>
        <v>1</v>
      </c>
      <c r="L144" s="93" t="e">
        <f>#REF!</f>
        <v>#REF!</v>
      </c>
      <c r="M144" s="93" t="e">
        <f>#REF!</f>
        <v>#REF!</v>
      </c>
      <c r="N144" s="93" t="e">
        <f>#REF!</f>
        <v>#REF!</v>
      </c>
      <c r="O144" s="93" t="e">
        <f>#REF!</f>
        <v>#REF!</v>
      </c>
      <c r="P144" s="93" t="e">
        <f>#REF!</f>
        <v>#REF!</v>
      </c>
      <c r="Q144" s="93" t="e">
        <f>#REF!</f>
        <v>#REF!</v>
      </c>
      <c r="R144" s="93" t="e">
        <f>#REF!</f>
        <v>#REF!</v>
      </c>
      <c r="S144" s="93" t="e">
        <f>#REF!</f>
        <v>#REF!</v>
      </c>
      <c r="T144" s="93" t="e">
        <f>#REF!</f>
        <v>#REF!</v>
      </c>
      <c r="U144" s="93" t="e">
        <f>#REF!</f>
        <v>#REF!</v>
      </c>
      <c r="V144" s="513" t="e">
        <f>#REF!</f>
        <v>#REF!</v>
      </c>
      <c r="W144" s="513" t="e">
        <f>#REF!</f>
        <v>#REF!</v>
      </c>
      <c r="X144" s="513" t="e">
        <f>#REF!</f>
        <v>#REF!</v>
      </c>
    </row>
    <row r="145" spans="1:24">
      <c r="A145" s="138"/>
      <c r="B145" s="92"/>
      <c r="C145" s="92"/>
      <c r="D145" s="92"/>
      <c r="E145" s="84" t="s">
        <v>183</v>
      </c>
      <c r="F145" s="140" t="s">
        <v>189</v>
      </c>
      <c r="G145" s="93" t="s">
        <v>183</v>
      </c>
      <c r="H145" s="216"/>
      <c r="I145" s="93"/>
      <c r="J145" s="162" t="e">
        <f>#REF!</f>
        <v>#REF!</v>
      </c>
      <c r="K145" s="93" t="str">
        <f>BPBD!L145</f>
        <v/>
      </c>
      <c r="L145" s="93" t="e">
        <f>#REF!</f>
        <v>#REF!</v>
      </c>
      <c r="M145" s="93" t="e">
        <f>#REF!</f>
        <v>#REF!</v>
      </c>
      <c r="N145" s="93" t="e">
        <f>#REF!</f>
        <v>#REF!</v>
      </c>
      <c r="O145" s="93" t="e">
        <f>#REF!</f>
        <v>#REF!</v>
      </c>
      <c r="P145" s="93" t="e">
        <f>#REF!</f>
        <v>#REF!</v>
      </c>
      <c r="Q145" s="93" t="e">
        <f>#REF!</f>
        <v>#REF!</v>
      </c>
      <c r="R145" s="93" t="e">
        <f>#REF!</f>
        <v>#REF!</v>
      </c>
      <c r="S145" s="93" t="e">
        <f>#REF!</f>
        <v>#REF!</v>
      </c>
      <c r="T145" s="93" t="e">
        <f>#REF!</f>
        <v>#REF!</v>
      </c>
      <c r="U145" s="93" t="e">
        <f>#REF!</f>
        <v>#REF!</v>
      </c>
      <c r="V145" s="513" t="e">
        <f>#REF!</f>
        <v>#REF!</v>
      </c>
      <c r="W145" s="513" t="e">
        <f>#REF!</f>
        <v>#REF!</v>
      </c>
      <c r="X145" s="513" t="e">
        <f>#REF!</f>
        <v>#REF!</v>
      </c>
    </row>
    <row r="146" spans="1:24">
      <c r="A146" s="138"/>
      <c r="B146" s="92"/>
      <c r="C146" s="92"/>
      <c r="D146" s="92"/>
      <c r="E146" s="84" t="s">
        <v>183</v>
      </c>
      <c r="F146" s="140" t="s">
        <v>190</v>
      </c>
      <c r="G146" s="93" t="s">
        <v>183</v>
      </c>
      <c r="H146" s="216"/>
      <c r="I146" s="93"/>
      <c r="J146" s="162" t="e">
        <f>#REF!</f>
        <v>#REF!</v>
      </c>
      <c r="K146" s="93" t="str">
        <f>BPBD!L146</f>
        <v/>
      </c>
      <c r="L146" s="93" t="e">
        <f>#REF!</f>
        <v>#REF!</v>
      </c>
      <c r="M146" s="93" t="e">
        <f>#REF!</f>
        <v>#REF!</v>
      </c>
      <c r="N146" s="93" t="e">
        <f>#REF!</f>
        <v>#REF!</v>
      </c>
      <c r="O146" s="93" t="e">
        <f>#REF!</f>
        <v>#REF!</v>
      </c>
      <c r="P146" s="93" t="e">
        <f>#REF!</f>
        <v>#REF!</v>
      </c>
      <c r="Q146" s="93" t="e">
        <f>#REF!</f>
        <v>#REF!</v>
      </c>
      <c r="R146" s="93" t="e">
        <f>#REF!</f>
        <v>#REF!</v>
      </c>
      <c r="S146" s="93" t="e">
        <f>#REF!</f>
        <v>#REF!</v>
      </c>
      <c r="T146" s="93" t="e">
        <f>#REF!</f>
        <v>#REF!</v>
      </c>
      <c r="U146" s="93" t="e">
        <f>#REF!</f>
        <v>#REF!</v>
      </c>
      <c r="V146" s="513" t="e">
        <f>#REF!</f>
        <v>#REF!</v>
      </c>
      <c r="W146" s="513" t="e">
        <f>#REF!</f>
        <v>#REF!</v>
      </c>
      <c r="X146" s="513" t="e">
        <f>#REF!</f>
        <v>#REF!</v>
      </c>
    </row>
    <row r="147" spans="1:24" ht="45">
      <c r="A147" s="138"/>
      <c r="B147" s="92"/>
      <c r="C147" s="92"/>
      <c r="D147" s="92"/>
      <c r="E147" s="84" t="s">
        <v>155</v>
      </c>
      <c r="F147" s="473" t="s">
        <v>187</v>
      </c>
      <c r="G147" s="93"/>
      <c r="H147" s="216"/>
      <c r="I147" s="93" t="e">
        <f>AVERAGE(J147:S147)</f>
        <v>#REF!</v>
      </c>
      <c r="J147" s="162" t="e">
        <f>#REF!</f>
        <v>#REF!</v>
      </c>
      <c r="K147" s="93">
        <f>BPBD!L147</f>
        <v>1</v>
      </c>
      <c r="L147" s="93" t="e">
        <f>#REF!</f>
        <v>#REF!</v>
      </c>
      <c r="M147" s="93" t="e">
        <f>#REF!</f>
        <v>#REF!</v>
      </c>
      <c r="N147" s="93" t="e">
        <f>#REF!</f>
        <v>#REF!</v>
      </c>
      <c r="O147" s="93" t="e">
        <f>#REF!</f>
        <v>#REF!</v>
      </c>
      <c r="P147" s="93" t="e">
        <f>#REF!</f>
        <v>#REF!</v>
      </c>
      <c r="Q147" s="93" t="e">
        <f>#REF!</f>
        <v>#REF!</v>
      </c>
      <c r="R147" s="93" t="e">
        <f>#REF!</f>
        <v>#REF!</v>
      </c>
      <c r="S147" s="93" t="e">
        <f>#REF!</f>
        <v>#REF!</v>
      </c>
      <c r="T147" s="93" t="e">
        <f>#REF!</f>
        <v>#REF!</v>
      </c>
      <c r="U147" s="93" t="e">
        <f>#REF!</f>
        <v>#REF!</v>
      </c>
      <c r="V147" s="513" t="e">
        <f>#REF!</f>
        <v>#REF!</v>
      </c>
      <c r="W147" s="513" t="e">
        <f>#REF!</f>
        <v>#REF!</v>
      </c>
      <c r="X147" s="513" t="e">
        <f>#REF!</f>
        <v>#REF!</v>
      </c>
    </row>
    <row r="148" spans="1:24">
      <c r="A148" s="138"/>
      <c r="B148" s="92"/>
      <c r="C148" s="92"/>
      <c r="D148" s="92"/>
      <c r="E148" s="84"/>
      <c r="F148" s="140" t="s">
        <v>190</v>
      </c>
      <c r="G148" s="93"/>
      <c r="H148" s="216"/>
      <c r="I148" s="93"/>
      <c r="J148" s="162" t="e">
        <f>#REF!</f>
        <v>#REF!</v>
      </c>
      <c r="K148" s="93" t="str">
        <f>BPBD!L148</f>
        <v/>
      </c>
      <c r="L148" s="93" t="e">
        <f>#REF!</f>
        <v>#REF!</v>
      </c>
      <c r="M148" s="93" t="e">
        <f>#REF!</f>
        <v>#REF!</v>
      </c>
      <c r="N148" s="93" t="e">
        <f>#REF!</f>
        <v>#REF!</v>
      </c>
      <c r="O148" s="93" t="e">
        <f>#REF!</f>
        <v>#REF!</v>
      </c>
      <c r="P148" s="93" t="e">
        <f>#REF!</f>
        <v>#REF!</v>
      </c>
      <c r="Q148" s="93" t="e">
        <f>#REF!</f>
        <v>#REF!</v>
      </c>
      <c r="R148" s="93" t="e">
        <f>#REF!</f>
        <v>#REF!</v>
      </c>
      <c r="S148" s="93" t="e">
        <f>#REF!</f>
        <v>#REF!</v>
      </c>
      <c r="T148" s="93" t="e">
        <f>#REF!</f>
        <v>#REF!</v>
      </c>
      <c r="U148" s="93" t="e">
        <f>#REF!</f>
        <v>#REF!</v>
      </c>
      <c r="V148" s="513" t="e">
        <f>#REF!</f>
        <v>#REF!</v>
      </c>
      <c r="W148" s="513" t="e">
        <f>#REF!</f>
        <v>#REF!</v>
      </c>
      <c r="X148" s="513" t="e">
        <f>#REF!</f>
        <v>#REF!</v>
      </c>
    </row>
    <row r="149" spans="1:24" ht="45">
      <c r="A149" s="138"/>
      <c r="B149" s="92"/>
      <c r="C149" s="92"/>
      <c r="D149" s="92"/>
      <c r="E149" s="84"/>
      <c r="F149" s="140" t="s">
        <v>191</v>
      </c>
      <c r="G149" s="93"/>
      <c r="H149" s="216"/>
      <c r="I149" s="93"/>
      <c r="J149" s="162" t="e">
        <f>#REF!</f>
        <v>#REF!</v>
      </c>
      <c r="K149" s="93" t="str">
        <f>BPBD!L149</f>
        <v/>
      </c>
      <c r="L149" s="93" t="e">
        <f>#REF!</f>
        <v>#REF!</v>
      </c>
      <c r="M149" s="93" t="e">
        <f>#REF!</f>
        <v>#REF!</v>
      </c>
      <c r="N149" s="93" t="e">
        <f>#REF!</f>
        <v>#REF!</v>
      </c>
      <c r="O149" s="93" t="e">
        <f>#REF!</f>
        <v>#REF!</v>
      </c>
      <c r="P149" s="93" t="e">
        <f>#REF!</f>
        <v>#REF!</v>
      </c>
      <c r="Q149" s="93" t="e">
        <f>#REF!</f>
        <v>#REF!</v>
      </c>
      <c r="R149" s="93" t="e">
        <f>#REF!</f>
        <v>#REF!</v>
      </c>
      <c r="S149" s="93" t="e">
        <f>#REF!</f>
        <v>#REF!</v>
      </c>
      <c r="T149" s="93" t="e">
        <f>#REF!</f>
        <v>#REF!</v>
      </c>
      <c r="U149" s="93" t="e">
        <f>#REF!</f>
        <v>#REF!</v>
      </c>
      <c r="V149" s="513" t="e">
        <f>#REF!</f>
        <v>#REF!</v>
      </c>
      <c r="W149" s="513" t="e">
        <f>#REF!</f>
        <v>#REF!</v>
      </c>
      <c r="X149" s="513" t="e">
        <f>#REF!</f>
        <v>#REF!</v>
      </c>
    </row>
    <row r="150" spans="1:24">
      <c r="A150" s="96"/>
      <c r="B150" s="91"/>
      <c r="C150" s="91"/>
      <c r="D150" s="91" t="s">
        <v>11</v>
      </c>
      <c r="E150" s="551" t="s">
        <v>115</v>
      </c>
      <c r="F150" s="552"/>
      <c r="G150" s="108">
        <v>1</v>
      </c>
      <c r="H150" s="216"/>
      <c r="I150" s="108" t="e">
        <f>AVERAGE(I151)*G150</f>
        <v>#REF!</v>
      </c>
      <c r="J150" s="161" t="e">
        <f>#REF!</f>
        <v>#REF!</v>
      </c>
      <c r="K150" s="108">
        <f>BPBD!L150</f>
        <v>0</v>
      </c>
      <c r="L150" s="108" t="e">
        <f>#REF!</f>
        <v>#REF!</v>
      </c>
      <c r="M150" s="108" t="e">
        <f>#REF!</f>
        <v>#REF!</v>
      </c>
      <c r="N150" s="108" t="e">
        <f>#REF!</f>
        <v>#REF!</v>
      </c>
      <c r="O150" s="108" t="e">
        <f>#REF!</f>
        <v>#REF!</v>
      </c>
      <c r="P150" s="108" t="e">
        <f>#REF!</f>
        <v>#REF!</v>
      </c>
      <c r="Q150" s="108" t="e">
        <f>#REF!</f>
        <v>#REF!</v>
      </c>
      <c r="R150" s="108" t="e">
        <f>#REF!</f>
        <v>#REF!</v>
      </c>
      <c r="S150" s="108" t="e">
        <f>#REF!</f>
        <v>#REF!</v>
      </c>
      <c r="T150" s="93" t="e">
        <f>#REF!</f>
        <v>#REF!</v>
      </c>
      <c r="U150" s="93" t="e">
        <f>#REF!</f>
        <v>#REF!</v>
      </c>
      <c r="V150" s="513" t="e">
        <f>#REF!</f>
        <v>#REF!</v>
      </c>
      <c r="W150" s="513" t="e">
        <f>#REF!</f>
        <v>#REF!</v>
      </c>
      <c r="X150" s="513" t="e">
        <f>#REF!</f>
        <v>#REF!</v>
      </c>
    </row>
    <row r="151" spans="1:24" ht="15.95" customHeight="1">
      <c r="A151" s="138"/>
      <c r="B151" s="92"/>
      <c r="C151" s="92"/>
      <c r="D151" s="92"/>
      <c r="E151" s="156" t="s">
        <v>59</v>
      </c>
      <c r="F151" s="473" t="s">
        <v>606</v>
      </c>
      <c r="G151" s="93"/>
      <c r="H151" s="215"/>
      <c r="I151" s="93" t="e">
        <f>AVERAGE(J151:S151)</f>
        <v>#REF!</v>
      </c>
      <c r="J151" s="162" t="e">
        <f>#REF!</f>
        <v>#REF!</v>
      </c>
      <c r="K151" s="93">
        <f>BPBD!L151</f>
        <v>0</v>
      </c>
      <c r="L151" s="93" t="e">
        <f>#REF!</f>
        <v>#REF!</v>
      </c>
      <c r="M151" s="93" t="e">
        <f>#REF!</f>
        <v>#REF!</v>
      </c>
      <c r="N151" s="93" t="e">
        <f>#REF!</f>
        <v>#REF!</v>
      </c>
      <c r="O151" s="93" t="e">
        <f>#REF!</f>
        <v>#REF!</v>
      </c>
      <c r="P151" s="93" t="e">
        <f>#REF!</f>
        <v>#REF!</v>
      </c>
      <c r="Q151" s="93" t="e">
        <f>#REF!</f>
        <v>#REF!</v>
      </c>
      <c r="R151" s="93" t="e">
        <f>#REF!</f>
        <v>#REF!</v>
      </c>
      <c r="S151" s="93" t="e">
        <f>#REF!</f>
        <v>#REF!</v>
      </c>
      <c r="T151" s="93" t="e">
        <f>#REF!</f>
        <v>#REF!</v>
      </c>
      <c r="U151" s="93" t="e">
        <f>#REF!</f>
        <v>#REF!</v>
      </c>
      <c r="V151" s="513" t="e">
        <f>#REF!</f>
        <v>#REF!</v>
      </c>
      <c r="W151" s="513" t="e">
        <f>#REF!</f>
        <v>#REF!</v>
      </c>
      <c r="X151" s="513" t="e">
        <f>#REF!</f>
        <v>#REF!</v>
      </c>
    </row>
    <row r="152" spans="1:24">
      <c r="A152" s="96"/>
      <c r="B152" s="91"/>
      <c r="C152" s="91"/>
      <c r="D152" s="91" t="s">
        <v>13</v>
      </c>
      <c r="E152" s="551" t="s">
        <v>116</v>
      </c>
      <c r="F152" s="552"/>
      <c r="G152" s="108">
        <v>0.5</v>
      </c>
      <c r="H152" s="216"/>
      <c r="I152" s="108" t="e">
        <f>AVERAGE(I153)*G152</f>
        <v>#REF!</v>
      </c>
      <c r="J152" s="161" t="e">
        <f>#REF!</f>
        <v>#REF!</v>
      </c>
      <c r="K152" s="108">
        <f>BPBD!L152</f>
        <v>0.33500000000000002</v>
      </c>
      <c r="L152" s="108" t="e">
        <f>#REF!</f>
        <v>#REF!</v>
      </c>
      <c r="M152" s="108" t="e">
        <f>#REF!</f>
        <v>#REF!</v>
      </c>
      <c r="N152" s="108" t="e">
        <f>#REF!</f>
        <v>#REF!</v>
      </c>
      <c r="O152" s="108" t="e">
        <f>#REF!</f>
        <v>#REF!</v>
      </c>
      <c r="P152" s="108" t="e">
        <f>#REF!</f>
        <v>#REF!</v>
      </c>
      <c r="Q152" s="108" t="e">
        <f>#REF!</f>
        <v>#REF!</v>
      </c>
      <c r="R152" s="108" t="e">
        <f>#REF!</f>
        <v>#REF!</v>
      </c>
      <c r="S152" s="108" t="e">
        <f>#REF!</f>
        <v>#REF!</v>
      </c>
      <c r="T152" s="93" t="e">
        <f>#REF!</f>
        <v>#REF!</v>
      </c>
      <c r="U152" s="93" t="e">
        <f>#REF!</f>
        <v>#REF!</v>
      </c>
      <c r="V152" s="513" t="e">
        <f>#REF!</f>
        <v>#REF!</v>
      </c>
      <c r="W152" s="513" t="e">
        <f>#REF!</f>
        <v>#REF!</v>
      </c>
      <c r="X152" s="513" t="e">
        <f>#REF!</f>
        <v>#REF!</v>
      </c>
    </row>
    <row r="153" spans="1:24" ht="15.95" customHeight="1">
      <c r="A153" s="138"/>
      <c r="B153" s="92"/>
      <c r="C153" s="92"/>
      <c r="D153" s="84"/>
      <c r="E153" s="141" t="s">
        <v>59</v>
      </c>
      <c r="F153" s="296" t="s">
        <v>199</v>
      </c>
      <c r="G153" s="93"/>
      <c r="H153" s="215"/>
      <c r="I153" s="93" t="e">
        <f>AVERAGE(J153:S153)</f>
        <v>#REF!</v>
      </c>
      <c r="J153" s="162" t="e">
        <f>#REF!</f>
        <v>#REF!</v>
      </c>
      <c r="K153" s="93">
        <f>BPBD!L153</f>
        <v>0.67</v>
      </c>
      <c r="L153" s="93" t="e">
        <f>#REF!</f>
        <v>#REF!</v>
      </c>
      <c r="M153" s="93" t="e">
        <f>#REF!</f>
        <v>#REF!</v>
      </c>
      <c r="N153" s="93" t="e">
        <f>#REF!</f>
        <v>#REF!</v>
      </c>
      <c r="O153" s="93" t="e">
        <f>#REF!</f>
        <v>#REF!</v>
      </c>
      <c r="P153" s="93" t="e">
        <f>#REF!</f>
        <v>#REF!</v>
      </c>
      <c r="Q153" s="93" t="e">
        <f>#REF!</f>
        <v>#REF!</v>
      </c>
      <c r="R153" s="93" t="e">
        <f>#REF!</f>
        <v>#REF!</v>
      </c>
      <c r="S153" s="93" t="e">
        <f>#REF!</f>
        <v>#REF!</v>
      </c>
      <c r="T153" s="93" t="e">
        <f>#REF!</f>
        <v>#REF!</v>
      </c>
      <c r="U153" s="93" t="e">
        <f>#REF!</f>
        <v>#REF!</v>
      </c>
      <c r="V153" s="513" t="e">
        <f>#REF!</f>
        <v>#REF!</v>
      </c>
      <c r="W153" s="513" t="e">
        <f>#REF!</f>
        <v>#REF!</v>
      </c>
      <c r="X153" s="513" t="e">
        <f>#REF!</f>
        <v>#REF!</v>
      </c>
    </row>
    <row r="154" spans="1:24">
      <c r="A154" s="97"/>
      <c r="B154" s="98"/>
      <c r="C154" s="98">
        <v>2</v>
      </c>
      <c r="D154" s="614" t="s">
        <v>17</v>
      </c>
      <c r="E154" s="615"/>
      <c r="F154" s="616"/>
      <c r="G154" s="28">
        <f>SUM(G155:G159)</f>
        <v>2</v>
      </c>
      <c r="H154" s="216"/>
      <c r="I154" s="28" t="e">
        <f>SUM(I155)</f>
        <v>#REF!</v>
      </c>
      <c r="J154" s="207" t="e">
        <f>#REF!</f>
        <v>#REF!</v>
      </c>
      <c r="K154" s="28">
        <f>BPBD!L154</f>
        <v>1</v>
      </c>
      <c r="L154" s="28" t="e">
        <f>#REF!</f>
        <v>#REF!</v>
      </c>
      <c r="M154" s="28" t="e">
        <f>#REF!</f>
        <v>#REF!</v>
      </c>
      <c r="N154" s="28" t="e">
        <f>#REF!</f>
        <v>#REF!</v>
      </c>
      <c r="O154" s="28" t="e">
        <f>#REF!</f>
        <v>#REF!</v>
      </c>
      <c r="P154" s="28" t="e">
        <f>#REF!</f>
        <v>#REF!</v>
      </c>
      <c r="Q154" s="28" t="e">
        <f>#REF!</f>
        <v>#REF!</v>
      </c>
      <c r="R154" s="28" t="e">
        <f>#REF!</f>
        <v>#REF!</v>
      </c>
      <c r="S154" s="28" t="e">
        <f>#REF!</f>
        <v>#REF!</v>
      </c>
      <c r="T154" s="93" t="e">
        <f>#REF!</f>
        <v>#REF!</v>
      </c>
      <c r="U154" s="93" t="e">
        <f>#REF!</f>
        <v>#REF!</v>
      </c>
      <c r="V154" s="513" t="e">
        <f>#REF!</f>
        <v>#REF!</v>
      </c>
      <c r="W154" s="513" t="e">
        <f>#REF!</f>
        <v>#REF!</v>
      </c>
      <c r="X154" s="513" t="e">
        <f>#REF!</f>
        <v>#REF!</v>
      </c>
    </row>
    <row r="155" spans="1:24" ht="15" customHeight="1">
      <c r="A155" s="96"/>
      <c r="B155" s="91"/>
      <c r="C155" s="91"/>
      <c r="D155" s="104" t="s">
        <v>59</v>
      </c>
      <c r="E155" s="551" t="s">
        <v>119</v>
      </c>
      <c r="F155" s="552"/>
      <c r="G155" s="108">
        <v>2</v>
      </c>
      <c r="H155" s="214"/>
      <c r="I155" s="108" t="e">
        <f>AVERAGE(I156:I159)*G155</f>
        <v>#REF!</v>
      </c>
      <c r="J155" s="161" t="e">
        <f>#REF!</f>
        <v>#REF!</v>
      </c>
      <c r="K155" s="108">
        <f>BPBD!L155</f>
        <v>1</v>
      </c>
      <c r="L155" s="108" t="e">
        <f>#REF!</f>
        <v>#REF!</v>
      </c>
      <c r="M155" s="108" t="e">
        <f>#REF!</f>
        <v>#REF!</v>
      </c>
      <c r="N155" s="108" t="e">
        <f>#REF!</f>
        <v>#REF!</v>
      </c>
      <c r="O155" s="108" t="e">
        <f>#REF!</f>
        <v>#REF!</v>
      </c>
      <c r="P155" s="108" t="e">
        <f>#REF!</f>
        <v>#REF!</v>
      </c>
      <c r="Q155" s="108" t="e">
        <f>#REF!</f>
        <v>#REF!</v>
      </c>
      <c r="R155" s="108" t="e">
        <f>#REF!</f>
        <v>#REF!</v>
      </c>
      <c r="S155" s="108" t="e">
        <f>#REF!</f>
        <v>#REF!</v>
      </c>
      <c r="T155" s="93" t="e">
        <f>#REF!</f>
        <v>#REF!</v>
      </c>
      <c r="U155" s="93" t="e">
        <f>#REF!</f>
        <v>#REF!</v>
      </c>
      <c r="V155" s="513" t="e">
        <f>#REF!</f>
        <v>#REF!</v>
      </c>
      <c r="W155" s="513" t="e">
        <f>#REF!</f>
        <v>#REF!</v>
      </c>
      <c r="X155" s="513" t="e">
        <f>#REF!</f>
        <v>#REF!</v>
      </c>
    </row>
    <row r="156" spans="1:24" ht="15.95" customHeight="1">
      <c r="A156" s="138"/>
      <c r="B156" s="92"/>
      <c r="C156" s="92"/>
      <c r="D156" s="92"/>
      <c r="E156" s="92" t="s">
        <v>152</v>
      </c>
      <c r="F156" s="296" t="s">
        <v>593</v>
      </c>
      <c r="G156" s="93"/>
      <c r="H156" s="215"/>
      <c r="I156" s="93" t="e">
        <f>AVERAGE(J156:S156)</f>
        <v>#REF!</v>
      </c>
      <c r="J156" s="162" t="e">
        <f>#REF!</f>
        <v>#REF!</v>
      </c>
      <c r="K156" s="93">
        <f>BPBD!L156</f>
        <v>0</v>
      </c>
      <c r="L156" s="93" t="e">
        <f>#REF!</f>
        <v>#REF!</v>
      </c>
      <c r="M156" s="93" t="e">
        <f>#REF!</f>
        <v>#REF!</v>
      </c>
      <c r="N156" s="93" t="e">
        <f>#REF!</f>
        <v>#REF!</v>
      </c>
      <c r="O156" s="93" t="e">
        <f>#REF!</f>
        <v>#REF!</v>
      </c>
      <c r="P156" s="93" t="e">
        <f>#REF!</f>
        <v>#REF!</v>
      </c>
      <c r="Q156" s="93" t="e">
        <f>#REF!</f>
        <v>#REF!</v>
      </c>
      <c r="R156" s="93" t="e">
        <f>#REF!</f>
        <v>#REF!</v>
      </c>
      <c r="S156" s="93" t="e">
        <f>#REF!</f>
        <v>#REF!</v>
      </c>
      <c r="T156" s="93" t="e">
        <f>#REF!</f>
        <v>#REF!</v>
      </c>
      <c r="U156" s="93" t="e">
        <f>#REF!</f>
        <v>#REF!</v>
      </c>
      <c r="V156" s="513" t="e">
        <f>#REF!</f>
        <v>#REF!</v>
      </c>
      <c r="W156" s="513" t="e">
        <f>#REF!</f>
        <v>#REF!</v>
      </c>
      <c r="X156" s="513" t="e">
        <f>#REF!</f>
        <v>#REF!</v>
      </c>
    </row>
    <row r="157" spans="1:24" ht="75">
      <c r="A157" s="138"/>
      <c r="B157" s="92"/>
      <c r="C157" s="92"/>
      <c r="D157" s="92"/>
      <c r="E157" s="92" t="s">
        <v>155</v>
      </c>
      <c r="F157" s="296" t="s">
        <v>535</v>
      </c>
      <c r="G157" s="93"/>
      <c r="H157" s="216"/>
      <c r="I157" s="93" t="e">
        <f>AVERAGE(J157:S157)</f>
        <v>#REF!</v>
      </c>
      <c r="J157" s="162" t="e">
        <f>#REF!</f>
        <v>#REF!</v>
      </c>
      <c r="K157" s="93">
        <f>BPBD!L157</f>
        <v>1</v>
      </c>
      <c r="L157" s="93" t="e">
        <f>#REF!</f>
        <v>#REF!</v>
      </c>
      <c r="M157" s="93" t="e">
        <f>#REF!</f>
        <v>#REF!</v>
      </c>
      <c r="N157" s="93" t="e">
        <f>#REF!</f>
        <v>#REF!</v>
      </c>
      <c r="O157" s="93" t="e">
        <f>#REF!</f>
        <v>#REF!</v>
      </c>
      <c r="P157" s="93" t="e">
        <f>#REF!</f>
        <v>#REF!</v>
      </c>
      <c r="Q157" s="93" t="e">
        <f>#REF!</f>
        <v>#REF!</v>
      </c>
      <c r="R157" s="93" t="e">
        <f>#REF!</f>
        <v>#REF!</v>
      </c>
      <c r="S157" s="93" t="e">
        <f>#REF!</f>
        <v>#REF!</v>
      </c>
      <c r="T157" s="93" t="e">
        <f>#REF!</f>
        <v>#REF!</v>
      </c>
      <c r="U157" s="93" t="e">
        <f>#REF!</f>
        <v>#REF!</v>
      </c>
      <c r="V157" s="513" t="e">
        <f>#REF!</f>
        <v>#REF!</v>
      </c>
      <c r="W157" s="513" t="e">
        <f>#REF!</f>
        <v>#REF!</v>
      </c>
      <c r="X157" s="513" t="e">
        <f>#REF!</f>
        <v>#REF!</v>
      </c>
    </row>
    <row r="158" spans="1:24" ht="45">
      <c r="A158" s="138"/>
      <c r="B158" s="92"/>
      <c r="C158" s="92"/>
      <c r="D158" s="92"/>
      <c r="E158" s="92" t="s">
        <v>183</v>
      </c>
      <c r="F158" s="143" t="s">
        <v>206</v>
      </c>
      <c r="G158" s="93"/>
      <c r="H158" s="216"/>
      <c r="I158" s="93"/>
      <c r="J158" s="162" t="e">
        <f>#REF!</f>
        <v>#REF!</v>
      </c>
      <c r="K158" s="93" t="str">
        <f>BPBD!L158</f>
        <v/>
      </c>
      <c r="L158" s="93" t="e">
        <f>#REF!</f>
        <v>#REF!</v>
      </c>
      <c r="M158" s="93" t="e">
        <f>#REF!</f>
        <v>#REF!</v>
      </c>
      <c r="N158" s="93" t="e">
        <f>#REF!</f>
        <v>#REF!</v>
      </c>
      <c r="O158" s="93" t="e">
        <f>#REF!</f>
        <v>#REF!</v>
      </c>
      <c r="P158" s="93" t="e">
        <f>#REF!</f>
        <v>#REF!</v>
      </c>
      <c r="Q158" s="93" t="e">
        <f>#REF!</f>
        <v>#REF!</v>
      </c>
      <c r="R158" s="93" t="e">
        <f>#REF!</f>
        <v>#REF!</v>
      </c>
      <c r="S158" s="93" t="e">
        <f>#REF!</f>
        <v>#REF!</v>
      </c>
      <c r="T158" s="93" t="e">
        <f>#REF!</f>
        <v>#REF!</v>
      </c>
      <c r="U158" s="93" t="e">
        <f>#REF!</f>
        <v>#REF!</v>
      </c>
      <c r="V158" s="513" t="e">
        <f>#REF!</f>
        <v>#REF!</v>
      </c>
      <c r="W158" s="513" t="e">
        <f>#REF!</f>
        <v>#REF!</v>
      </c>
      <c r="X158" s="513" t="e">
        <f>#REF!</f>
        <v>#REF!</v>
      </c>
    </row>
    <row r="159" spans="1:24" ht="75">
      <c r="A159" s="138"/>
      <c r="B159" s="92"/>
      <c r="C159" s="92"/>
      <c r="D159" s="92"/>
      <c r="E159" s="92" t="s">
        <v>183</v>
      </c>
      <c r="F159" s="143" t="s">
        <v>207</v>
      </c>
      <c r="G159" s="93"/>
      <c r="H159" s="216"/>
      <c r="I159" s="93"/>
      <c r="J159" s="162" t="e">
        <f>#REF!</f>
        <v>#REF!</v>
      </c>
      <c r="K159" s="93" t="str">
        <f>BPBD!L159</f>
        <v/>
      </c>
      <c r="L159" s="93" t="e">
        <f>#REF!</f>
        <v>#REF!</v>
      </c>
      <c r="M159" s="93" t="e">
        <f>#REF!</f>
        <v>#REF!</v>
      </c>
      <c r="N159" s="93" t="e">
        <f>#REF!</f>
        <v>#REF!</v>
      </c>
      <c r="O159" s="93" t="e">
        <f>#REF!</f>
        <v>#REF!</v>
      </c>
      <c r="P159" s="93" t="e">
        <f>#REF!</f>
        <v>#REF!</v>
      </c>
      <c r="Q159" s="93" t="e">
        <f>#REF!</f>
        <v>#REF!</v>
      </c>
      <c r="R159" s="93" t="e">
        <f>#REF!</f>
        <v>#REF!</v>
      </c>
      <c r="S159" s="93" t="e">
        <f>#REF!</f>
        <v>#REF!</v>
      </c>
      <c r="T159" s="93" t="e">
        <f>#REF!</f>
        <v>#REF!</v>
      </c>
      <c r="U159" s="93" t="e">
        <f>#REF!</f>
        <v>#REF!</v>
      </c>
      <c r="V159" s="513" t="e">
        <f>#REF!</f>
        <v>#REF!</v>
      </c>
      <c r="W159" s="513" t="e">
        <f>#REF!</f>
        <v>#REF!</v>
      </c>
      <c r="X159" s="513" t="e">
        <f>#REF!</f>
        <v>#REF!</v>
      </c>
    </row>
    <row r="160" spans="1:24">
      <c r="A160" s="97"/>
      <c r="B160" s="97"/>
      <c r="C160" s="105">
        <v>3</v>
      </c>
      <c r="D160" s="614" t="s">
        <v>20</v>
      </c>
      <c r="E160" s="615"/>
      <c r="F160" s="616"/>
      <c r="G160" s="28">
        <f>SUM(G161:G162)</f>
        <v>1.5</v>
      </c>
      <c r="H160" s="216"/>
      <c r="I160" s="28" t="e">
        <f>SUM(I161)</f>
        <v>#REF!</v>
      </c>
      <c r="J160" s="207" t="e">
        <f>#REF!</f>
        <v>#REF!</v>
      </c>
      <c r="K160" s="28">
        <f>BPBD!L160</f>
        <v>0</v>
      </c>
      <c r="L160" s="28" t="e">
        <f>#REF!</f>
        <v>#REF!</v>
      </c>
      <c r="M160" s="28" t="e">
        <f>#REF!</f>
        <v>#REF!</v>
      </c>
      <c r="N160" s="28" t="e">
        <f>#REF!</f>
        <v>#REF!</v>
      </c>
      <c r="O160" s="28" t="e">
        <f>#REF!</f>
        <v>#REF!</v>
      </c>
      <c r="P160" s="28" t="e">
        <f>#REF!</f>
        <v>#REF!</v>
      </c>
      <c r="Q160" s="28" t="e">
        <f>#REF!</f>
        <v>#REF!</v>
      </c>
      <c r="R160" s="28" t="e">
        <f>#REF!</f>
        <v>#REF!</v>
      </c>
      <c r="S160" s="28" t="e">
        <f>#REF!</f>
        <v>#REF!</v>
      </c>
      <c r="T160" s="93" t="e">
        <f>#REF!</f>
        <v>#REF!</v>
      </c>
      <c r="U160" s="93" t="e">
        <f>#REF!</f>
        <v>#REF!</v>
      </c>
      <c r="V160" s="513" t="e">
        <f>#REF!</f>
        <v>#REF!</v>
      </c>
      <c r="W160" s="513" t="e">
        <f>#REF!</f>
        <v>#REF!</v>
      </c>
      <c r="X160" s="513" t="e">
        <f>#REF!</f>
        <v>#REF!</v>
      </c>
    </row>
    <row r="161" spans="1:24" ht="15" customHeight="1">
      <c r="A161" s="96"/>
      <c r="B161" s="91"/>
      <c r="C161" s="91"/>
      <c r="D161" s="104" t="s">
        <v>59</v>
      </c>
      <c r="E161" s="551" t="s">
        <v>61</v>
      </c>
      <c r="F161" s="552"/>
      <c r="G161" s="108">
        <v>1.5</v>
      </c>
      <c r="H161" s="214"/>
      <c r="I161" s="108" t="e">
        <f>AVERAGE(I162)*G161</f>
        <v>#REF!</v>
      </c>
      <c r="J161" s="161" t="e">
        <f>#REF!</f>
        <v>#REF!</v>
      </c>
      <c r="K161" s="108">
        <f>BPBD!L161</f>
        <v>0</v>
      </c>
      <c r="L161" s="108" t="e">
        <f>#REF!</f>
        <v>#REF!</v>
      </c>
      <c r="M161" s="108" t="e">
        <f>#REF!</f>
        <v>#REF!</v>
      </c>
      <c r="N161" s="108" t="e">
        <f>#REF!</f>
        <v>#REF!</v>
      </c>
      <c r="O161" s="108" t="e">
        <f>#REF!</f>
        <v>#REF!</v>
      </c>
      <c r="P161" s="108" t="e">
        <f>#REF!</f>
        <v>#REF!</v>
      </c>
      <c r="Q161" s="108" t="e">
        <f>#REF!</f>
        <v>#REF!</v>
      </c>
      <c r="R161" s="108" t="e">
        <f>#REF!</f>
        <v>#REF!</v>
      </c>
      <c r="S161" s="108" t="e">
        <f>#REF!</f>
        <v>#REF!</v>
      </c>
      <c r="T161" s="93" t="e">
        <f>#REF!</f>
        <v>#REF!</v>
      </c>
      <c r="U161" s="93" t="e">
        <f>#REF!</f>
        <v>#REF!</v>
      </c>
      <c r="V161" s="513" t="e">
        <f>#REF!</f>
        <v>#REF!</v>
      </c>
      <c r="W161" s="513" t="e">
        <f>#REF!</f>
        <v>#REF!</v>
      </c>
      <c r="X161" s="513" t="e">
        <f>#REF!</f>
        <v>#REF!</v>
      </c>
    </row>
    <row r="162" spans="1:24" ht="15.95" customHeight="1">
      <c r="A162" s="138"/>
      <c r="B162" s="92"/>
      <c r="C162" s="92"/>
      <c r="D162" s="92"/>
      <c r="E162" s="141" t="s">
        <v>59</v>
      </c>
      <c r="F162" s="296" t="s">
        <v>244</v>
      </c>
      <c r="G162" s="93"/>
      <c r="H162" s="215"/>
      <c r="I162" s="93" t="e">
        <f>AVERAGE(J162:S162)</f>
        <v>#REF!</v>
      </c>
      <c r="J162" s="162" t="e">
        <f>#REF!</f>
        <v>#REF!</v>
      </c>
      <c r="K162" s="93">
        <f>BPBD!L162</f>
        <v>0</v>
      </c>
      <c r="L162" s="93" t="e">
        <f>#REF!</f>
        <v>#REF!</v>
      </c>
      <c r="M162" s="93" t="e">
        <f>#REF!</f>
        <v>#REF!</v>
      </c>
      <c r="N162" s="93" t="e">
        <f>#REF!</f>
        <v>#REF!</v>
      </c>
      <c r="O162" s="93" t="e">
        <f>#REF!</f>
        <v>#REF!</v>
      </c>
      <c r="P162" s="93" t="e">
        <f>#REF!</f>
        <v>#REF!</v>
      </c>
      <c r="Q162" s="93" t="e">
        <f>#REF!</f>
        <v>#REF!</v>
      </c>
      <c r="R162" s="93" t="e">
        <f>#REF!</f>
        <v>#REF!</v>
      </c>
      <c r="S162" s="93" t="e">
        <f>#REF!</f>
        <v>#REF!</v>
      </c>
      <c r="T162" s="93" t="e">
        <f>#REF!</f>
        <v>#REF!</v>
      </c>
      <c r="U162" s="93" t="e">
        <f>#REF!</f>
        <v>#REF!</v>
      </c>
      <c r="V162" s="513" t="e">
        <f>#REF!</f>
        <v>#REF!</v>
      </c>
      <c r="W162" s="513" t="e">
        <f>#REF!</f>
        <v>#REF!</v>
      </c>
      <c r="X162" s="513" t="e">
        <f>#REF!</f>
        <v>#REF!</v>
      </c>
    </row>
    <row r="163" spans="1:24">
      <c r="A163" s="97"/>
      <c r="B163" s="97"/>
      <c r="C163" s="98">
        <v>4</v>
      </c>
      <c r="D163" s="614" t="s">
        <v>23</v>
      </c>
      <c r="E163" s="615"/>
      <c r="F163" s="616"/>
      <c r="G163" s="28">
        <f>SUM(G164,G166,G169)</f>
        <v>3.75</v>
      </c>
      <c r="H163" s="216"/>
      <c r="I163" s="28" t="e">
        <f>SUM(I164,I166,I169)</f>
        <v>#REF!</v>
      </c>
      <c r="J163" s="207" t="e">
        <f>#REF!</f>
        <v>#REF!</v>
      </c>
      <c r="K163" s="28">
        <f>BPBD!L163</f>
        <v>1.2916666666666665</v>
      </c>
      <c r="L163" s="28" t="e">
        <f>#REF!</f>
        <v>#REF!</v>
      </c>
      <c r="M163" s="28" t="e">
        <f>#REF!</f>
        <v>#REF!</v>
      </c>
      <c r="N163" s="28" t="e">
        <f>#REF!</f>
        <v>#REF!</v>
      </c>
      <c r="O163" s="28" t="e">
        <f>#REF!</f>
        <v>#REF!</v>
      </c>
      <c r="P163" s="28" t="e">
        <f>#REF!</f>
        <v>#REF!</v>
      </c>
      <c r="Q163" s="28" t="e">
        <f>#REF!</f>
        <v>#REF!</v>
      </c>
      <c r="R163" s="28" t="e">
        <f>#REF!</f>
        <v>#REF!</v>
      </c>
      <c r="S163" s="28" t="e">
        <f>#REF!</f>
        <v>#REF!</v>
      </c>
      <c r="T163" s="93" t="e">
        <f>#REF!</f>
        <v>#REF!</v>
      </c>
      <c r="U163" s="93" t="e">
        <f>#REF!</f>
        <v>#REF!</v>
      </c>
      <c r="V163" s="513" t="e">
        <f>#REF!</f>
        <v>#REF!</v>
      </c>
      <c r="W163" s="513" t="e">
        <f>#REF!</f>
        <v>#REF!</v>
      </c>
      <c r="X163" s="513" t="e">
        <f>#REF!</f>
        <v>#REF!</v>
      </c>
    </row>
    <row r="164" spans="1:24" ht="15" customHeight="1">
      <c r="A164" s="96"/>
      <c r="B164" s="91"/>
      <c r="C164" s="91"/>
      <c r="D164" s="91" t="s">
        <v>9</v>
      </c>
      <c r="E164" s="551" t="s">
        <v>127</v>
      </c>
      <c r="F164" s="552"/>
      <c r="G164" s="108">
        <v>0.5</v>
      </c>
      <c r="H164" s="214"/>
      <c r="I164" s="108" t="e">
        <f>AVERAGE(I165)*G164</f>
        <v>#REF!</v>
      </c>
      <c r="J164" s="161" t="e">
        <f>#REF!</f>
        <v>#REF!</v>
      </c>
      <c r="K164" s="108">
        <f>BPBD!L164</f>
        <v>0</v>
      </c>
      <c r="L164" s="108" t="e">
        <f>#REF!</f>
        <v>#REF!</v>
      </c>
      <c r="M164" s="108" t="e">
        <f>#REF!</f>
        <v>#REF!</v>
      </c>
      <c r="N164" s="108" t="e">
        <f>#REF!</f>
        <v>#REF!</v>
      </c>
      <c r="O164" s="108" t="e">
        <f>#REF!</f>
        <v>#REF!</v>
      </c>
      <c r="P164" s="108" t="e">
        <f>#REF!</f>
        <v>#REF!</v>
      </c>
      <c r="Q164" s="108" t="e">
        <f>#REF!</f>
        <v>#REF!</v>
      </c>
      <c r="R164" s="108" t="e">
        <f>#REF!</f>
        <v>#REF!</v>
      </c>
      <c r="S164" s="108" t="e">
        <f>#REF!</f>
        <v>#REF!</v>
      </c>
      <c r="T164" s="93" t="e">
        <f>#REF!</f>
        <v>#REF!</v>
      </c>
      <c r="U164" s="93" t="e">
        <f>#REF!</f>
        <v>#REF!</v>
      </c>
      <c r="V164" s="513" t="e">
        <f>#REF!</f>
        <v>#REF!</v>
      </c>
      <c r="W164" s="513" t="e">
        <f>#REF!</f>
        <v>#REF!</v>
      </c>
      <c r="X164" s="513" t="e">
        <f>#REF!</f>
        <v>#REF!</v>
      </c>
    </row>
    <row r="165" spans="1:24" ht="15.95" customHeight="1">
      <c r="A165" s="138"/>
      <c r="B165" s="92"/>
      <c r="C165" s="92"/>
      <c r="D165" s="92"/>
      <c r="E165" s="141" t="s">
        <v>59</v>
      </c>
      <c r="F165" s="296" t="s">
        <v>271</v>
      </c>
      <c r="G165" s="93"/>
      <c r="H165" s="215"/>
      <c r="I165" s="93" t="e">
        <f>AVERAGE(J165:S165)</f>
        <v>#REF!</v>
      </c>
      <c r="J165" s="162" t="e">
        <f>#REF!</f>
        <v>#REF!</v>
      </c>
      <c r="K165" s="93">
        <f>BPBD!L165</f>
        <v>0</v>
      </c>
      <c r="L165" s="93" t="e">
        <f>#REF!</f>
        <v>#REF!</v>
      </c>
      <c r="M165" s="93" t="e">
        <f>#REF!</f>
        <v>#REF!</v>
      </c>
      <c r="N165" s="93" t="e">
        <f>#REF!</f>
        <v>#REF!</v>
      </c>
      <c r="O165" s="93" t="e">
        <f>#REF!</f>
        <v>#REF!</v>
      </c>
      <c r="P165" s="93" t="e">
        <f>#REF!</f>
        <v>#REF!</v>
      </c>
      <c r="Q165" s="93" t="e">
        <f>#REF!</f>
        <v>#REF!</v>
      </c>
      <c r="R165" s="93" t="e">
        <f>#REF!</f>
        <v>#REF!</v>
      </c>
      <c r="S165" s="93" t="e">
        <f>#REF!</f>
        <v>#REF!</v>
      </c>
      <c r="T165" s="93" t="e">
        <f>#REF!</f>
        <v>#REF!</v>
      </c>
      <c r="U165" s="93" t="e">
        <f>#REF!</f>
        <v>#REF!</v>
      </c>
      <c r="V165" s="513" t="e">
        <f>#REF!</f>
        <v>#REF!</v>
      </c>
      <c r="W165" s="513" t="e">
        <f>#REF!</f>
        <v>#REF!</v>
      </c>
      <c r="X165" s="513" t="e">
        <f>#REF!</f>
        <v>#REF!</v>
      </c>
    </row>
    <row r="166" spans="1:24">
      <c r="A166" s="96"/>
      <c r="B166" s="91"/>
      <c r="C166" s="91"/>
      <c r="D166" s="91" t="s">
        <v>11</v>
      </c>
      <c r="E166" s="551" t="s">
        <v>128</v>
      </c>
      <c r="F166" s="552"/>
      <c r="G166" s="108">
        <v>1.25</v>
      </c>
      <c r="H166" s="216"/>
      <c r="I166" s="108" t="e">
        <f>AVERAGE(I167:I168)*G166</f>
        <v>#REF!</v>
      </c>
      <c r="J166" s="161" t="e">
        <f>#REF!</f>
        <v>#REF!</v>
      </c>
      <c r="K166" s="108">
        <f>BPBD!L166</f>
        <v>0.625</v>
      </c>
      <c r="L166" s="108" t="e">
        <f>#REF!</f>
        <v>#REF!</v>
      </c>
      <c r="M166" s="108" t="e">
        <f>#REF!</f>
        <v>#REF!</v>
      </c>
      <c r="N166" s="108" t="e">
        <f>#REF!</f>
        <v>#REF!</v>
      </c>
      <c r="O166" s="108" t="e">
        <f>#REF!</f>
        <v>#REF!</v>
      </c>
      <c r="P166" s="108" t="e">
        <f>#REF!</f>
        <v>#REF!</v>
      </c>
      <c r="Q166" s="108" t="e">
        <f>#REF!</f>
        <v>#REF!</v>
      </c>
      <c r="R166" s="108" t="e">
        <f>#REF!</f>
        <v>#REF!</v>
      </c>
      <c r="S166" s="108" t="e">
        <f>#REF!</f>
        <v>#REF!</v>
      </c>
      <c r="T166" s="93" t="e">
        <f>#REF!</f>
        <v>#REF!</v>
      </c>
      <c r="U166" s="93" t="e">
        <f>#REF!</f>
        <v>#REF!</v>
      </c>
      <c r="V166" s="513" t="e">
        <f>#REF!</f>
        <v>#REF!</v>
      </c>
      <c r="W166" s="513" t="e">
        <f>#REF!</f>
        <v>#REF!</v>
      </c>
      <c r="X166" s="513" t="e">
        <f>#REF!</f>
        <v>#REF!</v>
      </c>
    </row>
    <row r="167" spans="1:24" ht="15.95" customHeight="1">
      <c r="A167" s="138"/>
      <c r="B167" s="92"/>
      <c r="C167" s="92"/>
      <c r="D167" s="92"/>
      <c r="E167" s="92" t="s">
        <v>152</v>
      </c>
      <c r="F167" s="296" t="s">
        <v>273</v>
      </c>
      <c r="G167" s="93"/>
      <c r="H167" s="215"/>
      <c r="I167" s="93" t="e">
        <f>AVERAGE(J167:S167)</f>
        <v>#REF!</v>
      </c>
      <c r="J167" s="162" t="e">
        <f>#REF!</f>
        <v>#REF!</v>
      </c>
      <c r="K167" s="93">
        <f>BPBD!L167</f>
        <v>0.5</v>
      </c>
      <c r="L167" s="93" t="e">
        <f>#REF!</f>
        <v>#REF!</v>
      </c>
      <c r="M167" s="93" t="e">
        <f>#REF!</f>
        <v>#REF!</v>
      </c>
      <c r="N167" s="93" t="e">
        <f>#REF!</f>
        <v>#REF!</v>
      </c>
      <c r="O167" s="93" t="e">
        <f>#REF!</f>
        <v>#REF!</v>
      </c>
      <c r="P167" s="93" t="e">
        <f>#REF!</f>
        <v>#REF!</v>
      </c>
      <c r="Q167" s="93" t="e">
        <f>#REF!</f>
        <v>#REF!</v>
      </c>
      <c r="R167" s="93" t="e">
        <f>#REF!</f>
        <v>#REF!</v>
      </c>
      <c r="S167" s="93" t="e">
        <f>#REF!</f>
        <v>#REF!</v>
      </c>
      <c r="T167" s="93" t="e">
        <f>#REF!</f>
        <v>#REF!</v>
      </c>
      <c r="U167" s="93" t="e">
        <f>#REF!</f>
        <v>#REF!</v>
      </c>
      <c r="V167" s="513" t="e">
        <f>#REF!</f>
        <v>#REF!</v>
      </c>
      <c r="W167" s="513" t="e">
        <f>#REF!</f>
        <v>#REF!</v>
      </c>
      <c r="X167" s="513" t="e">
        <f>#REF!</f>
        <v>#REF!</v>
      </c>
    </row>
    <row r="168" spans="1:24" ht="75">
      <c r="A168" s="138"/>
      <c r="B168" s="92"/>
      <c r="C168" s="92"/>
      <c r="D168" s="92"/>
      <c r="E168" s="92" t="s">
        <v>155</v>
      </c>
      <c r="F168" s="296" t="s">
        <v>274</v>
      </c>
      <c r="G168" s="93"/>
      <c r="H168" s="216"/>
      <c r="I168" s="93" t="e">
        <f>AVERAGE(J168:S168)</f>
        <v>#REF!</v>
      </c>
      <c r="J168" s="162" t="e">
        <f>#REF!</f>
        <v>#REF!</v>
      </c>
      <c r="K168" s="93">
        <f>BPBD!L168</f>
        <v>0.5</v>
      </c>
      <c r="L168" s="93" t="e">
        <f>#REF!</f>
        <v>#REF!</v>
      </c>
      <c r="M168" s="93" t="e">
        <f>#REF!</f>
        <v>#REF!</v>
      </c>
      <c r="N168" s="93" t="e">
        <f>#REF!</f>
        <v>#REF!</v>
      </c>
      <c r="O168" s="93" t="e">
        <f>#REF!</f>
        <v>#REF!</v>
      </c>
      <c r="P168" s="93" t="e">
        <f>#REF!</f>
        <v>#REF!</v>
      </c>
      <c r="Q168" s="93" t="e">
        <f>#REF!</f>
        <v>#REF!</v>
      </c>
      <c r="R168" s="93" t="e">
        <f>#REF!</f>
        <v>#REF!</v>
      </c>
      <c r="S168" s="93" t="e">
        <f>#REF!</f>
        <v>#REF!</v>
      </c>
      <c r="T168" s="93" t="e">
        <f>#REF!</f>
        <v>#REF!</v>
      </c>
      <c r="U168" s="93" t="e">
        <f>#REF!</f>
        <v>#REF!</v>
      </c>
      <c r="V168" s="513" t="e">
        <f>#REF!</f>
        <v>#REF!</v>
      </c>
      <c r="W168" s="513" t="e">
        <f>#REF!</f>
        <v>#REF!</v>
      </c>
      <c r="X168" s="513" t="e">
        <f>#REF!</f>
        <v>#REF!</v>
      </c>
    </row>
    <row r="169" spans="1:24">
      <c r="A169" s="96"/>
      <c r="B169" s="91"/>
      <c r="C169" s="91"/>
      <c r="D169" s="91" t="s">
        <v>13</v>
      </c>
      <c r="E169" s="551" t="s">
        <v>129</v>
      </c>
      <c r="F169" s="552"/>
      <c r="G169" s="108">
        <v>2</v>
      </c>
      <c r="H169" s="216"/>
      <c r="I169" s="108" t="e">
        <f>AVERAGE(I170:I172)*G169</f>
        <v>#REF!</v>
      </c>
      <c r="J169" s="161" t="e">
        <f>#REF!</f>
        <v>#REF!</v>
      </c>
      <c r="K169" s="108">
        <f>BPBD!L169</f>
        <v>0.66666666666666663</v>
      </c>
      <c r="L169" s="108" t="e">
        <f>#REF!</f>
        <v>#REF!</v>
      </c>
      <c r="M169" s="108" t="e">
        <f>#REF!</f>
        <v>#REF!</v>
      </c>
      <c r="N169" s="108" t="e">
        <f>#REF!</f>
        <v>#REF!</v>
      </c>
      <c r="O169" s="108" t="e">
        <f>#REF!</f>
        <v>#REF!</v>
      </c>
      <c r="P169" s="108" t="e">
        <f>#REF!</f>
        <v>#REF!</v>
      </c>
      <c r="Q169" s="108" t="e">
        <f>#REF!</f>
        <v>#REF!</v>
      </c>
      <c r="R169" s="108" t="e">
        <f>#REF!</f>
        <v>#REF!</v>
      </c>
      <c r="S169" s="108" t="e">
        <f>#REF!</f>
        <v>#REF!</v>
      </c>
      <c r="T169" s="93" t="e">
        <f>#REF!</f>
        <v>#REF!</v>
      </c>
      <c r="U169" s="93" t="e">
        <f>#REF!</f>
        <v>#REF!</v>
      </c>
      <c r="V169" s="513" t="e">
        <f>#REF!</f>
        <v>#REF!</v>
      </c>
      <c r="W169" s="513" t="e">
        <f>#REF!</f>
        <v>#REF!</v>
      </c>
      <c r="X169" s="513" t="e">
        <f>#REF!</f>
        <v>#REF!</v>
      </c>
    </row>
    <row r="170" spans="1:24" ht="15.95" customHeight="1">
      <c r="A170" s="138"/>
      <c r="B170" s="92"/>
      <c r="C170" s="144"/>
      <c r="D170" s="84"/>
      <c r="E170" s="92" t="s">
        <v>152</v>
      </c>
      <c r="F170" s="296" t="s">
        <v>551</v>
      </c>
      <c r="G170" s="93"/>
      <c r="H170" s="215"/>
      <c r="I170" s="93" t="e">
        <f>AVERAGE(J170:S170)</f>
        <v>#REF!</v>
      </c>
      <c r="J170" s="162" t="e">
        <f>#REF!</f>
        <v>#REF!</v>
      </c>
      <c r="K170" s="93">
        <f>BPBD!L170</f>
        <v>0.5</v>
      </c>
      <c r="L170" s="93" t="e">
        <f>#REF!</f>
        <v>#REF!</v>
      </c>
      <c r="M170" s="93" t="e">
        <f>#REF!</f>
        <v>#REF!</v>
      </c>
      <c r="N170" s="93" t="e">
        <f>#REF!</f>
        <v>#REF!</v>
      </c>
      <c r="O170" s="93" t="e">
        <f>#REF!</f>
        <v>#REF!</v>
      </c>
      <c r="P170" s="93" t="e">
        <f>#REF!</f>
        <v>#REF!</v>
      </c>
      <c r="Q170" s="93" t="e">
        <f>#REF!</f>
        <v>#REF!</v>
      </c>
      <c r="R170" s="93" t="e">
        <f>#REF!</f>
        <v>#REF!</v>
      </c>
      <c r="S170" s="93" t="e">
        <f>#REF!</f>
        <v>#REF!</v>
      </c>
      <c r="T170" s="93" t="e">
        <f>#REF!</f>
        <v>#REF!</v>
      </c>
      <c r="U170" s="93" t="e">
        <f>#REF!</f>
        <v>#REF!</v>
      </c>
      <c r="V170" s="513" t="e">
        <f>#REF!</f>
        <v>#REF!</v>
      </c>
      <c r="W170" s="513" t="e">
        <f>#REF!</f>
        <v>#REF!</v>
      </c>
      <c r="X170" s="513" t="e">
        <f>#REF!</f>
        <v>#REF!</v>
      </c>
    </row>
    <row r="171" spans="1:24" ht="75">
      <c r="A171" s="138"/>
      <c r="B171" s="92"/>
      <c r="C171" s="144"/>
      <c r="D171" s="84"/>
      <c r="E171" s="92" t="s">
        <v>155</v>
      </c>
      <c r="F171" s="296" t="s">
        <v>553</v>
      </c>
      <c r="G171" s="93"/>
      <c r="H171" s="216"/>
      <c r="I171" s="93" t="e">
        <f>AVERAGE(J171:S171)</f>
        <v>#REF!</v>
      </c>
      <c r="J171" s="162" t="e">
        <f>#REF!</f>
        <v>#REF!</v>
      </c>
      <c r="K171" s="93">
        <f>BPBD!L171</f>
        <v>0.25</v>
      </c>
      <c r="L171" s="93" t="e">
        <f>#REF!</f>
        <v>#REF!</v>
      </c>
      <c r="M171" s="93" t="e">
        <f>#REF!</f>
        <v>#REF!</v>
      </c>
      <c r="N171" s="93" t="e">
        <f>#REF!</f>
        <v>#REF!</v>
      </c>
      <c r="O171" s="93" t="e">
        <f>#REF!</f>
        <v>#REF!</v>
      </c>
      <c r="P171" s="93" t="e">
        <f>#REF!</f>
        <v>#REF!</v>
      </c>
      <c r="Q171" s="93" t="e">
        <f>#REF!</f>
        <v>#REF!</v>
      </c>
      <c r="R171" s="93" t="e">
        <f>#REF!</f>
        <v>#REF!</v>
      </c>
      <c r="S171" s="93" t="e">
        <f>#REF!</f>
        <v>#REF!</v>
      </c>
      <c r="T171" s="93" t="e">
        <f>#REF!</f>
        <v>#REF!</v>
      </c>
      <c r="U171" s="93" t="e">
        <f>#REF!</f>
        <v>#REF!</v>
      </c>
      <c r="V171" s="513" t="e">
        <f>#REF!</f>
        <v>#REF!</v>
      </c>
      <c r="W171" s="513" t="e">
        <f>#REF!</f>
        <v>#REF!</v>
      </c>
      <c r="X171" s="513" t="e">
        <f>#REF!</f>
        <v>#REF!</v>
      </c>
    </row>
    <row r="172" spans="1:24" ht="60">
      <c r="A172" s="138"/>
      <c r="B172" s="92"/>
      <c r="C172" s="144"/>
      <c r="D172" s="84"/>
      <c r="E172" s="92" t="s">
        <v>157</v>
      </c>
      <c r="F172" s="296" t="s">
        <v>555</v>
      </c>
      <c r="G172" s="93"/>
      <c r="H172" s="216"/>
      <c r="I172" s="93" t="e">
        <f>AVERAGE(J172:S172)</f>
        <v>#REF!</v>
      </c>
      <c r="J172" s="162" t="e">
        <f>#REF!</f>
        <v>#REF!</v>
      </c>
      <c r="K172" s="93">
        <f>BPBD!L172</f>
        <v>0.25</v>
      </c>
      <c r="L172" s="93" t="e">
        <f>#REF!</f>
        <v>#REF!</v>
      </c>
      <c r="M172" s="93" t="e">
        <f>#REF!</f>
        <v>#REF!</v>
      </c>
      <c r="N172" s="93" t="e">
        <f>#REF!</f>
        <v>#REF!</v>
      </c>
      <c r="O172" s="93" t="e">
        <f>#REF!</f>
        <v>#REF!</v>
      </c>
      <c r="P172" s="93" t="e">
        <f>#REF!</f>
        <v>#REF!</v>
      </c>
      <c r="Q172" s="93" t="e">
        <f>#REF!</f>
        <v>#REF!</v>
      </c>
      <c r="R172" s="93" t="e">
        <f>#REF!</f>
        <v>#REF!</v>
      </c>
      <c r="S172" s="93" t="e">
        <f>#REF!</f>
        <v>#REF!</v>
      </c>
      <c r="T172" s="93" t="e">
        <f>#REF!</f>
        <v>#REF!</v>
      </c>
      <c r="U172" s="93" t="e">
        <f>#REF!</f>
        <v>#REF!</v>
      </c>
      <c r="V172" s="513" t="e">
        <f>#REF!</f>
        <v>#REF!</v>
      </c>
      <c r="W172" s="513" t="e">
        <f>#REF!</f>
        <v>#REF!</v>
      </c>
      <c r="X172" s="513" t="e">
        <f>#REF!</f>
        <v>#REF!</v>
      </c>
    </row>
    <row r="173" spans="1:24">
      <c r="A173" s="97"/>
      <c r="B173" s="97"/>
      <c r="C173" s="105">
        <v>5</v>
      </c>
      <c r="D173" s="614" t="s">
        <v>27</v>
      </c>
      <c r="E173" s="615"/>
      <c r="F173" s="616"/>
      <c r="G173" s="28">
        <f>SUM(G174:G182)</f>
        <v>2</v>
      </c>
      <c r="H173" s="216"/>
      <c r="I173" s="28" t="e">
        <f>SUM(I174,I176,I178)</f>
        <v>#REF!</v>
      </c>
      <c r="J173" s="207" t="e">
        <f>#REF!</f>
        <v>#REF!</v>
      </c>
      <c r="K173" s="28" t="e">
        <f>BPBD!L173</f>
        <v>#DIV/0!</v>
      </c>
      <c r="L173" s="28" t="e">
        <f>#REF!</f>
        <v>#REF!</v>
      </c>
      <c r="M173" s="28" t="e">
        <f>#REF!</f>
        <v>#REF!</v>
      </c>
      <c r="N173" s="28" t="e">
        <f>#REF!</f>
        <v>#REF!</v>
      </c>
      <c r="O173" s="28" t="e">
        <f>#REF!</f>
        <v>#REF!</v>
      </c>
      <c r="P173" s="28" t="e">
        <f>#REF!</f>
        <v>#REF!</v>
      </c>
      <c r="Q173" s="28" t="e">
        <f>#REF!</f>
        <v>#REF!</v>
      </c>
      <c r="R173" s="28" t="e">
        <f>#REF!</f>
        <v>#REF!</v>
      </c>
      <c r="S173" s="28" t="e">
        <f>#REF!</f>
        <v>#REF!</v>
      </c>
      <c r="T173" s="93" t="e">
        <f>#REF!</f>
        <v>#REF!</v>
      </c>
      <c r="U173" s="93" t="e">
        <f>#REF!</f>
        <v>#REF!</v>
      </c>
      <c r="V173" s="513" t="e">
        <f>#REF!</f>
        <v>#REF!</v>
      </c>
      <c r="W173" s="513" t="e">
        <f>#REF!</f>
        <v>#REF!</v>
      </c>
      <c r="X173" s="513" t="e">
        <f>#REF!</f>
        <v>#REF!</v>
      </c>
    </row>
    <row r="174" spans="1:24" ht="15" customHeight="1">
      <c r="A174" s="96"/>
      <c r="B174" s="91"/>
      <c r="C174" s="91"/>
      <c r="D174" s="91" t="s">
        <v>9</v>
      </c>
      <c r="E174" s="551" t="s">
        <v>137</v>
      </c>
      <c r="F174" s="552"/>
      <c r="G174" s="108">
        <v>1</v>
      </c>
      <c r="H174" s="214"/>
      <c r="I174" s="108" t="e">
        <f>AVERAGE(I175)*G174</f>
        <v>#REF!</v>
      </c>
      <c r="J174" s="161" t="e">
        <f>#REF!</f>
        <v>#REF!</v>
      </c>
      <c r="K174" s="108">
        <f>BPBD!L174</f>
        <v>0.5</v>
      </c>
      <c r="L174" s="108" t="e">
        <f>#REF!</f>
        <v>#REF!</v>
      </c>
      <c r="M174" s="108" t="e">
        <f>#REF!</f>
        <v>#REF!</v>
      </c>
      <c r="N174" s="108" t="e">
        <f>#REF!</f>
        <v>#REF!</v>
      </c>
      <c r="O174" s="108" t="e">
        <f>#REF!</f>
        <v>#REF!</v>
      </c>
      <c r="P174" s="108" t="e">
        <f>#REF!</f>
        <v>#REF!</v>
      </c>
      <c r="Q174" s="108" t="e">
        <f>#REF!</f>
        <v>#REF!</v>
      </c>
      <c r="R174" s="108" t="e">
        <f>#REF!</f>
        <v>#REF!</v>
      </c>
      <c r="S174" s="108" t="e">
        <f>#REF!</f>
        <v>#REF!</v>
      </c>
      <c r="T174" s="93" t="e">
        <f>#REF!</f>
        <v>#REF!</v>
      </c>
      <c r="U174" s="93" t="e">
        <f>#REF!</f>
        <v>#REF!</v>
      </c>
      <c r="V174" s="513" t="e">
        <f>#REF!</f>
        <v>#REF!</v>
      </c>
      <c r="W174" s="513" t="e">
        <f>#REF!</f>
        <v>#REF!</v>
      </c>
      <c r="X174" s="513" t="e">
        <f>#REF!</f>
        <v>#REF!</v>
      </c>
    </row>
    <row r="175" spans="1:24" ht="15.95" customHeight="1">
      <c r="A175" s="138"/>
      <c r="B175" s="92"/>
      <c r="C175" s="92"/>
      <c r="D175" s="92"/>
      <c r="E175" s="141" t="s">
        <v>59</v>
      </c>
      <c r="F175" s="296" t="s">
        <v>343</v>
      </c>
      <c r="G175" s="93"/>
      <c r="H175" s="215"/>
      <c r="I175" s="93" t="e">
        <f>AVERAGE(J175:S175)</f>
        <v>#REF!</v>
      </c>
      <c r="J175" s="162" t="e">
        <f>#REF!</f>
        <v>#REF!</v>
      </c>
      <c r="K175" s="93">
        <f>BPBD!L175</f>
        <v>0.5</v>
      </c>
      <c r="L175" s="93" t="e">
        <f>#REF!</f>
        <v>#REF!</v>
      </c>
      <c r="M175" s="93" t="e">
        <f>#REF!</f>
        <v>#REF!</v>
      </c>
      <c r="N175" s="93" t="e">
        <f>#REF!</f>
        <v>#REF!</v>
      </c>
      <c r="O175" s="93" t="e">
        <f>#REF!</f>
        <v>#REF!</v>
      </c>
      <c r="P175" s="93" t="e">
        <f>#REF!</f>
        <v>#REF!</v>
      </c>
      <c r="Q175" s="93" t="e">
        <f>#REF!</f>
        <v>#REF!</v>
      </c>
      <c r="R175" s="93" t="e">
        <f>#REF!</f>
        <v>#REF!</v>
      </c>
      <c r="S175" s="93" t="e">
        <f>#REF!</f>
        <v>#REF!</v>
      </c>
      <c r="T175" s="93" t="e">
        <f>#REF!</f>
        <v>#REF!</v>
      </c>
      <c r="U175" s="93" t="e">
        <f>#REF!</f>
        <v>#REF!</v>
      </c>
      <c r="V175" s="513" t="e">
        <f>#REF!</f>
        <v>#REF!</v>
      </c>
      <c r="W175" s="513" t="e">
        <f>#REF!</f>
        <v>#REF!</v>
      </c>
      <c r="X175" s="513" t="e">
        <f>#REF!</f>
        <v>#REF!</v>
      </c>
    </row>
    <row r="176" spans="1:24">
      <c r="A176" s="96"/>
      <c r="B176" s="91"/>
      <c r="C176" s="91"/>
      <c r="D176" s="91" t="s">
        <v>11</v>
      </c>
      <c r="E176" s="551" t="s">
        <v>810</v>
      </c>
      <c r="F176" s="552"/>
      <c r="G176" s="108">
        <v>0.5</v>
      </c>
      <c r="H176" s="216"/>
      <c r="I176" s="108" t="e">
        <f>AVERAGE(I177)*G176</f>
        <v>#REF!</v>
      </c>
      <c r="J176" s="161" t="e">
        <f>#REF!</f>
        <v>#REF!</v>
      </c>
      <c r="K176" s="108">
        <f>BPBD!L176</f>
        <v>0.25</v>
      </c>
      <c r="L176" s="108" t="e">
        <f>#REF!</f>
        <v>#REF!</v>
      </c>
      <c r="M176" s="108" t="e">
        <f>#REF!</f>
        <v>#REF!</v>
      </c>
      <c r="N176" s="108" t="e">
        <f>#REF!</f>
        <v>#REF!</v>
      </c>
      <c r="O176" s="108" t="e">
        <f>#REF!</f>
        <v>#REF!</v>
      </c>
      <c r="P176" s="108" t="e">
        <f>#REF!</f>
        <v>#REF!</v>
      </c>
      <c r="Q176" s="108" t="e">
        <f>#REF!</f>
        <v>#REF!</v>
      </c>
      <c r="R176" s="108" t="e">
        <f>#REF!</f>
        <v>#REF!</v>
      </c>
      <c r="S176" s="108" t="e">
        <f>#REF!</f>
        <v>#REF!</v>
      </c>
      <c r="T176" s="93" t="e">
        <f>#REF!</f>
        <v>#REF!</v>
      </c>
      <c r="U176" s="93" t="e">
        <f>#REF!</f>
        <v>#REF!</v>
      </c>
      <c r="V176" s="513" t="e">
        <f>#REF!</f>
        <v>#REF!</v>
      </c>
      <c r="W176" s="513" t="e">
        <f>#REF!</f>
        <v>#REF!</v>
      </c>
      <c r="X176" s="513" t="e">
        <f>#REF!</f>
        <v>#REF!</v>
      </c>
    </row>
    <row r="177" spans="1:24" ht="15.95" customHeight="1">
      <c r="A177" s="138"/>
      <c r="B177" s="92"/>
      <c r="C177" s="92"/>
      <c r="D177" s="92"/>
      <c r="E177" s="141" t="s">
        <v>59</v>
      </c>
      <c r="F177" s="296" t="s">
        <v>811</v>
      </c>
      <c r="G177" s="93"/>
      <c r="H177" s="215"/>
      <c r="I177" s="93" t="e">
        <f>AVERAGE(J177:S177)</f>
        <v>#REF!</v>
      </c>
      <c r="J177" s="162" t="e">
        <f>#REF!</f>
        <v>#REF!</v>
      </c>
      <c r="K177" s="93">
        <f>BPBD!L177</f>
        <v>0.5</v>
      </c>
      <c r="L177" s="93" t="e">
        <f>#REF!</f>
        <v>#REF!</v>
      </c>
      <c r="M177" s="93" t="e">
        <f>#REF!</f>
        <v>#REF!</v>
      </c>
      <c r="N177" s="93" t="e">
        <f>#REF!</f>
        <v>#REF!</v>
      </c>
      <c r="O177" s="93" t="e">
        <f>#REF!</f>
        <v>#REF!</v>
      </c>
      <c r="P177" s="93" t="e">
        <f>#REF!</f>
        <v>#REF!</v>
      </c>
      <c r="Q177" s="93" t="e">
        <f>#REF!</f>
        <v>#REF!</v>
      </c>
      <c r="R177" s="93" t="e">
        <f>#REF!</f>
        <v>#REF!</v>
      </c>
      <c r="S177" s="93" t="e">
        <f>#REF!</f>
        <v>#REF!</v>
      </c>
      <c r="T177" s="93" t="e">
        <f>#REF!</f>
        <v>#REF!</v>
      </c>
      <c r="U177" s="93" t="e">
        <f>#REF!</f>
        <v>#REF!</v>
      </c>
      <c r="V177" s="513" t="e">
        <f>#REF!</f>
        <v>#REF!</v>
      </c>
      <c r="W177" s="513" t="e">
        <f>#REF!</f>
        <v>#REF!</v>
      </c>
      <c r="X177" s="513" t="e">
        <f>#REF!</f>
        <v>#REF!</v>
      </c>
    </row>
    <row r="178" spans="1:24">
      <c r="A178" s="96"/>
      <c r="B178" s="91"/>
      <c r="C178" s="91"/>
      <c r="D178" s="91" t="s">
        <v>13</v>
      </c>
      <c r="E178" s="551" t="s">
        <v>140</v>
      </c>
      <c r="F178" s="552"/>
      <c r="G178" s="108">
        <v>0.5</v>
      </c>
      <c r="H178" s="216"/>
      <c r="I178" s="108" t="e">
        <f>AVERAGE(I179:I182)*G178</f>
        <v>#REF!</v>
      </c>
      <c r="J178" s="161" t="e">
        <f>#REF!</f>
        <v>#REF!</v>
      </c>
      <c r="K178" s="108" t="e">
        <f>BPBD!L178</f>
        <v>#DIV/0!</v>
      </c>
      <c r="L178" s="108" t="e">
        <f>#REF!</f>
        <v>#REF!</v>
      </c>
      <c r="M178" s="108" t="e">
        <f>#REF!</f>
        <v>#REF!</v>
      </c>
      <c r="N178" s="108" t="e">
        <f>#REF!</f>
        <v>#REF!</v>
      </c>
      <c r="O178" s="108" t="e">
        <f>#REF!</f>
        <v>#REF!</v>
      </c>
      <c r="P178" s="108" t="e">
        <f>#REF!</f>
        <v>#REF!</v>
      </c>
      <c r="Q178" s="108" t="e">
        <f>#REF!</f>
        <v>#REF!</v>
      </c>
      <c r="R178" s="108" t="e">
        <f>#REF!</f>
        <v>#REF!</v>
      </c>
      <c r="S178" s="108" t="e">
        <f>#REF!</f>
        <v>#REF!</v>
      </c>
      <c r="T178" s="93" t="e">
        <f>#REF!</f>
        <v>#REF!</v>
      </c>
      <c r="U178" s="93" t="e">
        <f>#REF!</f>
        <v>#REF!</v>
      </c>
      <c r="V178" s="513" t="e">
        <f>#REF!</f>
        <v>#REF!</v>
      </c>
      <c r="W178" s="513" t="e">
        <f>#REF!</f>
        <v>#REF!</v>
      </c>
      <c r="X178" s="513" t="e">
        <f>#REF!</f>
        <v>#REF!</v>
      </c>
    </row>
    <row r="179" spans="1:24" ht="15.95" customHeight="1">
      <c r="A179" s="138"/>
      <c r="B179" s="92"/>
      <c r="C179" s="92"/>
      <c r="D179" s="92"/>
      <c r="E179" s="141" t="s">
        <v>59</v>
      </c>
      <c r="F179" s="296" t="s">
        <v>351</v>
      </c>
      <c r="G179" s="93"/>
      <c r="H179" s="215"/>
      <c r="I179" s="93" t="e">
        <f>AVERAGE(J179:S179)</f>
        <v>#REF!</v>
      </c>
      <c r="J179" s="162" t="e">
        <f>#REF!</f>
        <v>#REF!</v>
      </c>
      <c r="K179" s="93" t="e">
        <f>BPBD!L179</f>
        <v>#DIV/0!</v>
      </c>
      <c r="L179" s="93" t="e">
        <f>#REF!</f>
        <v>#REF!</v>
      </c>
      <c r="M179" s="93" t="e">
        <f>#REF!</f>
        <v>#REF!</v>
      </c>
      <c r="N179" s="93" t="e">
        <f>#REF!</f>
        <v>#REF!</v>
      </c>
      <c r="O179" s="93" t="e">
        <f>#REF!</f>
        <v>#REF!</v>
      </c>
      <c r="P179" s="93" t="e">
        <f>#REF!</f>
        <v>#REF!</v>
      </c>
      <c r="Q179" s="93" t="e">
        <f>#REF!</f>
        <v>#REF!</v>
      </c>
      <c r="R179" s="93" t="e">
        <f>#REF!</f>
        <v>#REF!</v>
      </c>
      <c r="S179" s="93" t="e">
        <f>#REF!</f>
        <v>#REF!</v>
      </c>
      <c r="T179" s="93" t="e">
        <f>#REF!</f>
        <v>#REF!</v>
      </c>
      <c r="U179" s="93" t="e">
        <f>#REF!</f>
        <v>#REF!</v>
      </c>
      <c r="V179" s="513" t="e">
        <f>#REF!</f>
        <v>#REF!</v>
      </c>
      <c r="W179" s="513" t="e">
        <f>#REF!</f>
        <v>#REF!</v>
      </c>
      <c r="X179" s="513" t="e">
        <f>#REF!</f>
        <v>#REF!</v>
      </c>
    </row>
    <row r="180" spans="1:24" ht="30">
      <c r="A180" s="138"/>
      <c r="B180" s="92"/>
      <c r="C180" s="92"/>
      <c r="D180" s="92"/>
      <c r="E180" s="92"/>
      <c r="F180" s="143" t="s">
        <v>353</v>
      </c>
      <c r="G180" s="93"/>
      <c r="H180" s="216"/>
      <c r="I180" s="93"/>
      <c r="J180" s="162" t="e">
        <f>#REF!</f>
        <v>#REF!</v>
      </c>
      <c r="K180" s="93" t="str">
        <f>BPBD!L180</f>
        <v/>
      </c>
      <c r="L180" s="93" t="e">
        <f>#REF!</f>
        <v>#REF!</v>
      </c>
      <c r="M180" s="93" t="e">
        <f>#REF!</f>
        <v>#REF!</v>
      </c>
      <c r="N180" s="93" t="e">
        <f>#REF!</f>
        <v>#REF!</v>
      </c>
      <c r="O180" s="93" t="e">
        <f>#REF!</f>
        <v>#REF!</v>
      </c>
      <c r="P180" s="93" t="e">
        <f>#REF!</f>
        <v>#REF!</v>
      </c>
      <c r="Q180" s="93" t="e">
        <f>#REF!</f>
        <v>#REF!</v>
      </c>
      <c r="R180" s="93" t="e">
        <f>#REF!</f>
        <v>#REF!</v>
      </c>
      <c r="S180" s="93" t="e">
        <f>#REF!</f>
        <v>#REF!</v>
      </c>
      <c r="T180" s="93" t="e">
        <f>#REF!</f>
        <v>#REF!</v>
      </c>
      <c r="U180" s="93" t="e">
        <f>#REF!</f>
        <v>#REF!</v>
      </c>
      <c r="V180" s="513" t="e">
        <f>#REF!</f>
        <v>#REF!</v>
      </c>
      <c r="W180" s="513" t="e">
        <f>#REF!</f>
        <v>#REF!</v>
      </c>
      <c r="X180" s="513" t="e">
        <f>#REF!</f>
        <v>#REF!</v>
      </c>
    </row>
    <row r="181" spans="1:24">
      <c r="A181" s="138"/>
      <c r="B181" s="92"/>
      <c r="C181" s="92"/>
      <c r="D181" s="92"/>
      <c r="E181" s="92"/>
      <c r="F181" s="143" t="s">
        <v>354</v>
      </c>
      <c r="G181" s="93"/>
      <c r="H181" s="216"/>
      <c r="I181" s="93"/>
      <c r="J181" s="162" t="e">
        <f>#REF!</f>
        <v>#REF!</v>
      </c>
      <c r="K181" s="93" t="str">
        <f>BPBD!L181</f>
        <v/>
      </c>
      <c r="L181" s="93" t="e">
        <f>#REF!</f>
        <v>#REF!</v>
      </c>
      <c r="M181" s="93" t="e">
        <f>#REF!</f>
        <v>#REF!</v>
      </c>
      <c r="N181" s="93" t="e">
        <f>#REF!</f>
        <v>#REF!</v>
      </c>
      <c r="O181" s="93" t="e">
        <f>#REF!</f>
        <v>#REF!</v>
      </c>
      <c r="P181" s="93" t="e">
        <f>#REF!</f>
        <v>#REF!</v>
      </c>
      <c r="Q181" s="93" t="e">
        <f>#REF!</f>
        <v>#REF!</v>
      </c>
      <c r="R181" s="93" t="e">
        <f>#REF!</f>
        <v>#REF!</v>
      </c>
      <c r="S181" s="93" t="e">
        <f>#REF!</f>
        <v>#REF!</v>
      </c>
      <c r="T181" s="93" t="e">
        <f>#REF!</f>
        <v>#REF!</v>
      </c>
      <c r="U181" s="93" t="e">
        <f>#REF!</f>
        <v>#REF!</v>
      </c>
      <c r="V181" s="513" t="e">
        <f>#REF!</f>
        <v>#REF!</v>
      </c>
      <c r="W181" s="513" t="e">
        <f>#REF!</f>
        <v>#REF!</v>
      </c>
      <c r="X181" s="513" t="e">
        <f>#REF!</f>
        <v>#REF!</v>
      </c>
    </row>
    <row r="182" spans="1:24" ht="30">
      <c r="A182" s="138"/>
      <c r="B182" s="92"/>
      <c r="C182" s="92"/>
      <c r="D182" s="92"/>
      <c r="E182" s="92"/>
      <c r="F182" s="143" t="s">
        <v>355</v>
      </c>
      <c r="G182" s="93"/>
      <c r="H182" s="216"/>
      <c r="I182" s="93"/>
      <c r="J182" s="162" t="e">
        <f>#REF!</f>
        <v>#REF!</v>
      </c>
      <c r="K182" s="93" t="str">
        <f>BPBD!L182</f>
        <v/>
      </c>
      <c r="L182" s="93" t="e">
        <f>#REF!</f>
        <v>#REF!</v>
      </c>
      <c r="M182" s="93" t="e">
        <f>#REF!</f>
        <v>#REF!</v>
      </c>
      <c r="N182" s="93" t="e">
        <f>#REF!</f>
        <v>#REF!</v>
      </c>
      <c r="O182" s="93" t="e">
        <f>#REF!</f>
        <v>#REF!</v>
      </c>
      <c r="P182" s="93" t="e">
        <f>#REF!</f>
        <v>#REF!</v>
      </c>
      <c r="Q182" s="93" t="e">
        <f>#REF!</f>
        <v>#REF!</v>
      </c>
      <c r="R182" s="93" t="e">
        <f>#REF!</f>
        <v>#REF!</v>
      </c>
      <c r="S182" s="93" t="e">
        <f>#REF!</f>
        <v>#REF!</v>
      </c>
      <c r="T182" s="93" t="e">
        <f>#REF!</f>
        <v>#REF!</v>
      </c>
      <c r="U182" s="93" t="e">
        <f>#REF!</f>
        <v>#REF!</v>
      </c>
      <c r="V182" s="513" t="e">
        <f>#REF!</f>
        <v>#REF!</v>
      </c>
      <c r="W182" s="513" t="e">
        <f>#REF!</f>
        <v>#REF!</v>
      </c>
      <c r="X182" s="513" t="e">
        <f>#REF!</f>
        <v>#REF!</v>
      </c>
    </row>
    <row r="183" spans="1:24">
      <c r="A183" s="97"/>
      <c r="B183" s="97"/>
      <c r="C183" s="98">
        <v>6</v>
      </c>
      <c r="D183" s="614" t="s">
        <v>40</v>
      </c>
      <c r="E183" s="615"/>
      <c r="F183" s="616"/>
      <c r="G183" s="28">
        <f>SUM(G184:G202)</f>
        <v>3.75</v>
      </c>
      <c r="H183" s="216"/>
      <c r="I183" s="28" t="e">
        <f>SUM(I184,I198,I200,I202)</f>
        <v>#REF!</v>
      </c>
      <c r="J183" s="207" t="e">
        <f>#REF!</f>
        <v>#REF!</v>
      </c>
      <c r="K183" s="28">
        <f>BPBD!L183</f>
        <v>2.6724999999999999</v>
      </c>
      <c r="L183" s="28" t="e">
        <f>#REF!</f>
        <v>#REF!</v>
      </c>
      <c r="M183" s="28" t="e">
        <f>#REF!</f>
        <v>#REF!</v>
      </c>
      <c r="N183" s="28" t="e">
        <f>#REF!</f>
        <v>#REF!</v>
      </c>
      <c r="O183" s="28" t="e">
        <f>#REF!</f>
        <v>#REF!</v>
      </c>
      <c r="P183" s="28" t="e">
        <f>#REF!</f>
        <v>#REF!</v>
      </c>
      <c r="Q183" s="28" t="e">
        <f>#REF!</f>
        <v>#REF!</v>
      </c>
      <c r="R183" s="28" t="e">
        <f>#REF!</f>
        <v>#REF!</v>
      </c>
      <c r="S183" s="28" t="e">
        <f>#REF!</f>
        <v>#REF!</v>
      </c>
      <c r="T183" s="93" t="e">
        <f>#REF!</f>
        <v>#REF!</v>
      </c>
      <c r="U183" s="93" t="e">
        <f>#REF!</f>
        <v>#REF!</v>
      </c>
      <c r="V183" s="513" t="e">
        <f>#REF!</f>
        <v>#REF!</v>
      </c>
      <c r="W183" s="513" t="e">
        <f>#REF!</f>
        <v>#REF!</v>
      </c>
      <c r="X183" s="513" t="e">
        <f>#REF!</f>
        <v>#REF!</v>
      </c>
    </row>
    <row r="184" spans="1:24" ht="15" customHeight="1">
      <c r="A184" s="96"/>
      <c r="B184" s="91"/>
      <c r="C184" s="91"/>
      <c r="D184" s="91" t="s">
        <v>9</v>
      </c>
      <c r="E184" s="551" t="s">
        <v>144</v>
      </c>
      <c r="F184" s="552"/>
      <c r="G184" s="108">
        <v>1</v>
      </c>
      <c r="H184" s="214"/>
      <c r="I184" s="108" t="e">
        <f>AVERAGE(I185:I197)*G184</f>
        <v>#REF!</v>
      </c>
      <c r="J184" s="161" t="e">
        <f>#REF!</f>
        <v>#REF!</v>
      </c>
      <c r="K184" s="108">
        <f>BPBD!L184</f>
        <v>0.5</v>
      </c>
      <c r="L184" s="108" t="e">
        <f>#REF!</f>
        <v>#REF!</v>
      </c>
      <c r="M184" s="108" t="e">
        <f>#REF!</f>
        <v>#REF!</v>
      </c>
      <c r="N184" s="108" t="e">
        <f>#REF!</f>
        <v>#REF!</v>
      </c>
      <c r="O184" s="108" t="e">
        <f>#REF!</f>
        <v>#REF!</v>
      </c>
      <c r="P184" s="108" t="e">
        <f>#REF!</f>
        <v>#REF!</v>
      </c>
      <c r="Q184" s="108" t="e">
        <f>#REF!</f>
        <v>#REF!</v>
      </c>
      <c r="R184" s="108" t="e">
        <f>#REF!</f>
        <v>#REF!</v>
      </c>
      <c r="S184" s="108" t="e">
        <f>#REF!</f>
        <v>#REF!</v>
      </c>
      <c r="T184" s="93" t="e">
        <f>#REF!</f>
        <v>#REF!</v>
      </c>
      <c r="U184" s="93" t="e">
        <f>#REF!</f>
        <v>#REF!</v>
      </c>
      <c r="V184" s="513" t="e">
        <f>#REF!</f>
        <v>#REF!</v>
      </c>
      <c r="W184" s="513" t="e">
        <f>#REF!</f>
        <v>#REF!</v>
      </c>
      <c r="X184" s="513" t="e">
        <f>#REF!</f>
        <v>#REF!</v>
      </c>
    </row>
    <row r="185" spans="1:24" ht="15.95" customHeight="1">
      <c r="A185" s="138"/>
      <c r="B185" s="92"/>
      <c r="C185" s="92"/>
      <c r="D185" s="92"/>
      <c r="E185" s="156" t="s">
        <v>59</v>
      </c>
      <c r="F185" s="473" t="s">
        <v>378</v>
      </c>
      <c r="G185" s="93"/>
      <c r="H185" s="215"/>
      <c r="I185" s="93"/>
      <c r="J185" s="162" t="e">
        <f>#REF!</f>
        <v>#REF!</v>
      </c>
      <c r="K185" s="93" t="str">
        <f>BPBD!L185</f>
        <v/>
      </c>
      <c r="L185" s="93" t="e">
        <f>#REF!</f>
        <v>#REF!</v>
      </c>
      <c r="M185" s="93" t="e">
        <f>#REF!</f>
        <v>#REF!</v>
      </c>
      <c r="N185" s="93" t="e">
        <f>#REF!</f>
        <v>#REF!</v>
      </c>
      <c r="O185" s="93" t="e">
        <f>#REF!</f>
        <v>#REF!</v>
      </c>
      <c r="P185" s="93" t="e">
        <f>#REF!</f>
        <v>#REF!</v>
      </c>
      <c r="Q185" s="93" t="e">
        <f>#REF!</f>
        <v>#REF!</v>
      </c>
      <c r="R185" s="93" t="e">
        <f>#REF!</f>
        <v>#REF!</v>
      </c>
      <c r="S185" s="93" t="e">
        <f>#REF!</f>
        <v>#REF!</v>
      </c>
      <c r="T185" s="93" t="e">
        <f>#REF!</f>
        <v>#REF!</v>
      </c>
      <c r="U185" s="93" t="e">
        <f>#REF!</f>
        <v>#REF!</v>
      </c>
      <c r="V185" s="513" t="e">
        <f>#REF!</f>
        <v>#REF!</v>
      </c>
      <c r="W185" s="513" t="e">
        <f>#REF!</f>
        <v>#REF!</v>
      </c>
      <c r="X185" s="513" t="e">
        <f>#REF!</f>
        <v>#REF!</v>
      </c>
    </row>
    <row r="186" spans="1:24" ht="30">
      <c r="A186" s="138"/>
      <c r="B186" s="92"/>
      <c r="C186" s="92"/>
      <c r="D186" s="92"/>
      <c r="E186" s="160" t="s">
        <v>59</v>
      </c>
      <c r="F186" s="473" t="s">
        <v>379</v>
      </c>
      <c r="G186" s="93"/>
      <c r="H186" s="216"/>
      <c r="I186" s="93"/>
      <c r="J186" s="162" t="e">
        <f>#REF!</f>
        <v>#REF!</v>
      </c>
      <c r="K186" s="93" t="str">
        <f>BPBD!L186</f>
        <v/>
      </c>
      <c r="L186" s="93" t="e">
        <f>#REF!</f>
        <v>#REF!</v>
      </c>
      <c r="M186" s="93" t="e">
        <f>#REF!</f>
        <v>#REF!</v>
      </c>
      <c r="N186" s="93" t="e">
        <f>#REF!</f>
        <v>#REF!</v>
      </c>
      <c r="O186" s="93" t="e">
        <f>#REF!</f>
        <v>#REF!</v>
      </c>
      <c r="P186" s="93" t="e">
        <f>#REF!</f>
        <v>#REF!</v>
      </c>
      <c r="Q186" s="93" t="e">
        <f>#REF!</f>
        <v>#REF!</v>
      </c>
      <c r="R186" s="93" t="e">
        <f>#REF!</f>
        <v>#REF!</v>
      </c>
      <c r="S186" s="93" t="e">
        <f>#REF!</f>
        <v>#REF!</v>
      </c>
      <c r="T186" s="93" t="e">
        <f>#REF!</f>
        <v>#REF!</v>
      </c>
      <c r="U186" s="93" t="e">
        <f>#REF!</f>
        <v>#REF!</v>
      </c>
      <c r="V186" s="513" t="e">
        <f>#REF!</f>
        <v>#REF!</v>
      </c>
      <c r="W186" s="513" t="e">
        <f>#REF!</f>
        <v>#REF!</v>
      </c>
      <c r="X186" s="513" t="e">
        <f>#REF!</f>
        <v>#REF!</v>
      </c>
    </row>
    <row r="187" spans="1:24">
      <c r="A187" s="138"/>
      <c r="B187" s="92"/>
      <c r="C187" s="92"/>
      <c r="D187" s="92"/>
      <c r="E187" s="84"/>
      <c r="F187" s="140" t="s">
        <v>380</v>
      </c>
      <c r="G187" s="93"/>
      <c r="H187" s="216"/>
      <c r="I187" s="93"/>
      <c r="J187" s="162" t="e">
        <f>#REF!</f>
        <v>#REF!</v>
      </c>
      <c r="K187" s="93" t="str">
        <f>BPBD!L187</f>
        <v/>
      </c>
      <c r="L187" s="93" t="e">
        <f>#REF!</f>
        <v>#REF!</v>
      </c>
      <c r="M187" s="93" t="e">
        <f>#REF!</f>
        <v>#REF!</v>
      </c>
      <c r="N187" s="93" t="e">
        <f>#REF!</f>
        <v>#REF!</v>
      </c>
      <c r="O187" s="93" t="e">
        <f>#REF!</f>
        <v>#REF!</v>
      </c>
      <c r="P187" s="93" t="e">
        <f>#REF!</f>
        <v>#REF!</v>
      </c>
      <c r="Q187" s="93" t="e">
        <f>#REF!</f>
        <v>#REF!</v>
      </c>
      <c r="R187" s="93" t="e">
        <f>#REF!</f>
        <v>#REF!</v>
      </c>
      <c r="S187" s="93" t="e">
        <f>#REF!</f>
        <v>#REF!</v>
      </c>
      <c r="T187" s="93" t="e">
        <f>#REF!</f>
        <v>#REF!</v>
      </c>
      <c r="U187" s="93" t="e">
        <f>#REF!</f>
        <v>#REF!</v>
      </c>
      <c r="V187" s="513" t="e">
        <f>#REF!</f>
        <v>#REF!</v>
      </c>
      <c r="W187" s="513" t="e">
        <f>#REF!</f>
        <v>#REF!</v>
      </c>
      <c r="X187" s="513" t="e">
        <f>#REF!</f>
        <v>#REF!</v>
      </c>
    </row>
    <row r="188" spans="1:24">
      <c r="A188" s="138"/>
      <c r="B188" s="92"/>
      <c r="C188" s="92"/>
      <c r="D188" s="92"/>
      <c r="E188" s="84"/>
      <c r="F188" s="140" t="s">
        <v>381</v>
      </c>
      <c r="G188" s="93"/>
      <c r="H188" s="216"/>
      <c r="I188" s="93"/>
      <c r="J188" s="162" t="e">
        <f>#REF!</f>
        <v>#REF!</v>
      </c>
      <c r="K188" s="93" t="str">
        <f>BPBD!L188</f>
        <v/>
      </c>
      <c r="L188" s="93" t="e">
        <f>#REF!</f>
        <v>#REF!</v>
      </c>
      <c r="M188" s="93" t="e">
        <f>#REF!</f>
        <v>#REF!</v>
      </c>
      <c r="N188" s="93" t="e">
        <f>#REF!</f>
        <v>#REF!</v>
      </c>
      <c r="O188" s="93" t="e">
        <f>#REF!</f>
        <v>#REF!</v>
      </c>
      <c r="P188" s="93" t="e">
        <f>#REF!</f>
        <v>#REF!</v>
      </c>
      <c r="Q188" s="93" t="e">
        <f>#REF!</f>
        <v>#REF!</v>
      </c>
      <c r="R188" s="93" t="e">
        <f>#REF!</f>
        <v>#REF!</v>
      </c>
      <c r="S188" s="93" t="e">
        <f>#REF!</f>
        <v>#REF!</v>
      </c>
      <c r="T188" s="93" t="e">
        <f>#REF!</f>
        <v>#REF!</v>
      </c>
      <c r="U188" s="93" t="e">
        <f>#REF!</f>
        <v>#REF!</v>
      </c>
      <c r="V188" s="513" t="e">
        <f>#REF!</f>
        <v>#REF!</v>
      </c>
      <c r="W188" s="513" t="e">
        <f>#REF!</f>
        <v>#REF!</v>
      </c>
      <c r="X188" s="513" t="e">
        <f>#REF!</f>
        <v>#REF!</v>
      </c>
    </row>
    <row r="189" spans="1:24" ht="45">
      <c r="A189" s="138"/>
      <c r="B189" s="92"/>
      <c r="C189" s="92"/>
      <c r="D189" s="92"/>
      <c r="E189" s="160" t="s">
        <v>59</v>
      </c>
      <c r="F189" s="473" t="s">
        <v>382</v>
      </c>
      <c r="G189" s="93"/>
      <c r="H189" s="216"/>
      <c r="I189" s="93"/>
      <c r="J189" s="162" t="e">
        <f>#REF!</f>
        <v>#REF!</v>
      </c>
      <c r="K189" s="93" t="str">
        <f>BPBD!L189</f>
        <v/>
      </c>
      <c r="L189" s="93" t="e">
        <f>#REF!</f>
        <v>#REF!</v>
      </c>
      <c r="M189" s="93" t="e">
        <f>#REF!</f>
        <v>#REF!</v>
      </c>
      <c r="N189" s="93" t="e">
        <f>#REF!</f>
        <v>#REF!</v>
      </c>
      <c r="O189" s="93" t="e">
        <f>#REF!</f>
        <v>#REF!</v>
      </c>
      <c r="P189" s="93" t="e">
        <f>#REF!</f>
        <v>#REF!</v>
      </c>
      <c r="Q189" s="93" t="e">
        <f>#REF!</f>
        <v>#REF!</v>
      </c>
      <c r="R189" s="93" t="e">
        <f>#REF!</f>
        <v>#REF!</v>
      </c>
      <c r="S189" s="93" t="e">
        <f>#REF!</f>
        <v>#REF!</v>
      </c>
      <c r="T189" s="93" t="e">
        <f>#REF!</f>
        <v>#REF!</v>
      </c>
      <c r="U189" s="93" t="e">
        <f>#REF!</f>
        <v>#REF!</v>
      </c>
      <c r="V189" s="513" t="e">
        <f>#REF!</f>
        <v>#REF!</v>
      </c>
      <c r="W189" s="513" t="e">
        <f>#REF!</f>
        <v>#REF!</v>
      </c>
      <c r="X189" s="513" t="e">
        <f>#REF!</f>
        <v>#REF!</v>
      </c>
    </row>
    <row r="190" spans="1:24">
      <c r="A190" s="138"/>
      <c r="B190" s="92"/>
      <c r="C190" s="92"/>
      <c r="D190" s="92"/>
      <c r="E190" s="84"/>
      <c r="F190" s="140" t="s">
        <v>380</v>
      </c>
      <c r="G190" s="93"/>
      <c r="H190" s="216"/>
      <c r="I190" s="93"/>
      <c r="J190" s="162" t="e">
        <f>#REF!</f>
        <v>#REF!</v>
      </c>
      <c r="K190" s="93" t="str">
        <f>BPBD!L190</f>
        <v/>
      </c>
      <c r="L190" s="93" t="e">
        <f>#REF!</f>
        <v>#REF!</v>
      </c>
      <c r="M190" s="93" t="e">
        <f>#REF!</f>
        <v>#REF!</v>
      </c>
      <c r="N190" s="93" t="e">
        <f>#REF!</f>
        <v>#REF!</v>
      </c>
      <c r="O190" s="93" t="e">
        <f>#REF!</f>
        <v>#REF!</v>
      </c>
      <c r="P190" s="93" t="e">
        <f>#REF!</f>
        <v>#REF!</v>
      </c>
      <c r="Q190" s="93" t="e">
        <f>#REF!</f>
        <v>#REF!</v>
      </c>
      <c r="R190" s="93" t="e">
        <f>#REF!</f>
        <v>#REF!</v>
      </c>
      <c r="S190" s="93" t="e">
        <f>#REF!</f>
        <v>#REF!</v>
      </c>
      <c r="T190" s="93" t="e">
        <f>#REF!</f>
        <v>#REF!</v>
      </c>
      <c r="U190" s="93" t="e">
        <f>#REF!</f>
        <v>#REF!</v>
      </c>
      <c r="V190" s="513" t="e">
        <f>#REF!</f>
        <v>#REF!</v>
      </c>
      <c r="W190" s="513" t="e">
        <f>#REF!</f>
        <v>#REF!</v>
      </c>
      <c r="X190" s="513" t="e">
        <f>#REF!</f>
        <v>#REF!</v>
      </c>
    </row>
    <row r="191" spans="1:24">
      <c r="A191" s="138"/>
      <c r="B191" s="92"/>
      <c r="C191" s="92"/>
      <c r="D191" s="92"/>
      <c r="E191" s="84"/>
      <c r="F191" s="140" t="s">
        <v>381</v>
      </c>
      <c r="G191" s="93"/>
      <c r="H191" s="216"/>
      <c r="I191" s="93"/>
      <c r="J191" s="162" t="e">
        <f>#REF!</f>
        <v>#REF!</v>
      </c>
      <c r="K191" s="93" t="str">
        <f>BPBD!L191</f>
        <v/>
      </c>
      <c r="L191" s="93" t="e">
        <f>#REF!</f>
        <v>#REF!</v>
      </c>
      <c r="M191" s="93" t="e">
        <f>#REF!</f>
        <v>#REF!</v>
      </c>
      <c r="N191" s="93" t="e">
        <f>#REF!</f>
        <v>#REF!</v>
      </c>
      <c r="O191" s="93" t="e">
        <f>#REF!</f>
        <v>#REF!</v>
      </c>
      <c r="P191" s="93" t="e">
        <f>#REF!</f>
        <v>#REF!</v>
      </c>
      <c r="Q191" s="93" t="e">
        <f>#REF!</f>
        <v>#REF!</v>
      </c>
      <c r="R191" s="93" t="e">
        <f>#REF!</f>
        <v>#REF!</v>
      </c>
      <c r="S191" s="93" t="e">
        <f>#REF!</f>
        <v>#REF!</v>
      </c>
      <c r="T191" s="93" t="e">
        <f>#REF!</f>
        <v>#REF!</v>
      </c>
      <c r="U191" s="93" t="e">
        <f>#REF!</f>
        <v>#REF!</v>
      </c>
      <c r="V191" s="513" t="e">
        <f>#REF!</f>
        <v>#REF!</v>
      </c>
      <c r="W191" s="513" t="e">
        <f>#REF!</f>
        <v>#REF!</v>
      </c>
      <c r="X191" s="513" t="e">
        <f>#REF!</f>
        <v>#REF!</v>
      </c>
    </row>
    <row r="192" spans="1:24" ht="30">
      <c r="A192" s="138"/>
      <c r="B192" s="92"/>
      <c r="C192" s="92"/>
      <c r="D192" s="92"/>
      <c r="E192" s="160" t="s">
        <v>59</v>
      </c>
      <c r="F192" s="473" t="s">
        <v>383</v>
      </c>
      <c r="G192" s="93"/>
      <c r="H192" s="216"/>
      <c r="I192" s="93"/>
      <c r="J192" s="162" t="e">
        <f>#REF!</f>
        <v>#REF!</v>
      </c>
      <c r="K192" s="93">
        <f>BPBD!L192</f>
        <v>1</v>
      </c>
      <c r="L192" s="93" t="e">
        <f>#REF!</f>
        <v>#REF!</v>
      </c>
      <c r="M192" s="93" t="e">
        <f>#REF!</f>
        <v>#REF!</v>
      </c>
      <c r="N192" s="93" t="e">
        <f>#REF!</f>
        <v>#REF!</v>
      </c>
      <c r="O192" s="93" t="e">
        <f>#REF!</f>
        <v>#REF!</v>
      </c>
      <c r="P192" s="93" t="e">
        <f>#REF!</f>
        <v>#REF!</v>
      </c>
      <c r="Q192" s="93" t="e">
        <f>#REF!</f>
        <v>#REF!</v>
      </c>
      <c r="R192" s="93" t="e">
        <f>#REF!</f>
        <v>#REF!</v>
      </c>
      <c r="S192" s="93" t="e">
        <f>#REF!</f>
        <v>#REF!</v>
      </c>
      <c r="T192" s="93" t="e">
        <f>#REF!</f>
        <v>#REF!</v>
      </c>
      <c r="U192" s="93" t="e">
        <f>#REF!</f>
        <v>#REF!</v>
      </c>
      <c r="V192" s="513" t="e">
        <f>#REF!</f>
        <v>#REF!</v>
      </c>
      <c r="W192" s="513" t="e">
        <f>#REF!</f>
        <v>#REF!</v>
      </c>
      <c r="X192" s="513" t="e">
        <f>#REF!</f>
        <v>#REF!</v>
      </c>
    </row>
    <row r="193" spans="1:24">
      <c r="A193" s="138"/>
      <c r="B193" s="92"/>
      <c r="C193" s="92"/>
      <c r="D193" s="92"/>
      <c r="E193" s="84"/>
      <c r="F193" s="140" t="s">
        <v>384</v>
      </c>
      <c r="G193" s="93"/>
      <c r="H193" s="216"/>
      <c r="I193" s="93"/>
      <c r="J193" s="162" t="e">
        <f>#REF!</f>
        <v>#REF!</v>
      </c>
      <c r="K193" s="93" t="str">
        <f>BPBD!L193</f>
        <v/>
      </c>
      <c r="L193" s="93" t="e">
        <f>#REF!</f>
        <v>#REF!</v>
      </c>
      <c r="M193" s="93" t="e">
        <f>#REF!</f>
        <v>#REF!</v>
      </c>
      <c r="N193" s="93" t="e">
        <f>#REF!</f>
        <v>#REF!</v>
      </c>
      <c r="O193" s="93" t="e">
        <f>#REF!</f>
        <v>#REF!</v>
      </c>
      <c r="P193" s="93" t="e">
        <f>#REF!</f>
        <v>#REF!</v>
      </c>
      <c r="Q193" s="93" t="e">
        <f>#REF!</f>
        <v>#REF!</v>
      </c>
      <c r="R193" s="93" t="e">
        <f>#REF!</f>
        <v>#REF!</v>
      </c>
      <c r="S193" s="93" t="e">
        <f>#REF!</f>
        <v>#REF!</v>
      </c>
      <c r="T193" s="93" t="e">
        <f>#REF!</f>
        <v>#REF!</v>
      </c>
      <c r="U193" s="93" t="e">
        <f>#REF!</f>
        <v>#REF!</v>
      </c>
      <c r="V193" s="513" t="e">
        <f>#REF!</f>
        <v>#REF!</v>
      </c>
      <c r="W193" s="513" t="e">
        <f>#REF!</f>
        <v>#REF!</v>
      </c>
      <c r="X193" s="513" t="e">
        <f>#REF!</f>
        <v>#REF!</v>
      </c>
    </row>
    <row r="194" spans="1:24" ht="30">
      <c r="A194" s="138"/>
      <c r="B194" s="92"/>
      <c r="C194" s="92"/>
      <c r="D194" s="92"/>
      <c r="E194" s="84"/>
      <c r="F194" s="140" t="s">
        <v>385</v>
      </c>
      <c r="G194" s="93"/>
      <c r="H194" s="216"/>
      <c r="I194" s="93"/>
      <c r="J194" s="162" t="e">
        <f>#REF!</f>
        <v>#REF!</v>
      </c>
      <c r="K194" s="93" t="str">
        <f>BPBD!L194</f>
        <v/>
      </c>
      <c r="L194" s="93" t="e">
        <f>#REF!</f>
        <v>#REF!</v>
      </c>
      <c r="M194" s="93" t="e">
        <f>#REF!</f>
        <v>#REF!</v>
      </c>
      <c r="N194" s="93" t="e">
        <f>#REF!</f>
        <v>#REF!</v>
      </c>
      <c r="O194" s="93" t="e">
        <f>#REF!</f>
        <v>#REF!</v>
      </c>
      <c r="P194" s="93" t="e">
        <f>#REF!</f>
        <v>#REF!</v>
      </c>
      <c r="Q194" s="93" t="e">
        <f>#REF!</f>
        <v>#REF!</v>
      </c>
      <c r="R194" s="93" t="e">
        <f>#REF!</f>
        <v>#REF!</v>
      </c>
      <c r="S194" s="93" t="e">
        <f>#REF!</f>
        <v>#REF!</v>
      </c>
      <c r="T194" s="93" t="e">
        <f>#REF!</f>
        <v>#REF!</v>
      </c>
      <c r="U194" s="93" t="e">
        <f>#REF!</f>
        <v>#REF!</v>
      </c>
      <c r="V194" s="513" t="e">
        <f>#REF!</f>
        <v>#REF!</v>
      </c>
      <c r="W194" s="513" t="e">
        <f>#REF!</f>
        <v>#REF!</v>
      </c>
      <c r="X194" s="513" t="e">
        <f>#REF!</f>
        <v>#REF!</v>
      </c>
    </row>
    <row r="195" spans="1:24" ht="60">
      <c r="A195" s="138"/>
      <c r="B195" s="92"/>
      <c r="C195" s="92"/>
      <c r="D195" s="92"/>
      <c r="E195" s="160" t="s">
        <v>59</v>
      </c>
      <c r="F195" s="473" t="s">
        <v>386</v>
      </c>
      <c r="G195" s="93"/>
      <c r="H195" s="216"/>
      <c r="I195" s="93" t="e">
        <f>AVERAGE(J195:S195)</f>
        <v>#REF!</v>
      </c>
      <c r="J195" s="162" t="e">
        <f>#REF!</f>
        <v>#REF!</v>
      </c>
      <c r="K195" s="93">
        <f>BPBD!L195</f>
        <v>0</v>
      </c>
      <c r="L195" s="93" t="e">
        <f>#REF!</f>
        <v>#REF!</v>
      </c>
      <c r="M195" s="93" t="e">
        <f>#REF!</f>
        <v>#REF!</v>
      </c>
      <c r="N195" s="93" t="e">
        <f>#REF!</f>
        <v>#REF!</v>
      </c>
      <c r="O195" s="93" t="e">
        <f>#REF!</f>
        <v>#REF!</v>
      </c>
      <c r="P195" s="93" t="e">
        <f>#REF!</f>
        <v>#REF!</v>
      </c>
      <c r="Q195" s="93" t="e">
        <f>#REF!</f>
        <v>#REF!</v>
      </c>
      <c r="R195" s="93" t="e">
        <f>#REF!</f>
        <v>#REF!</v>
      </c>
      <c r="S195" s="93" t="e">
        <f>#REF!</f>
        <v>#REF!</v>
      </c>
      <c r="T195" s="93" t="e">
        <f>#REF!</f>
        <v>#REF!</v>
      </c>
      <c r="U195" s="93" t="e">
        <f>#REF!</f>
        <v>#REF!</v>
      </c>
      <c r="V195" s="513" t="e">
        <f>#REF!</f>
        <v>#REF!</v>
      </c>
      <c r="W195" s="513" t="e">
        <f>#REF!</f>
        <v>#REF!</v>
      </c>
      <c r="X195" s="513" t="e">
        <f>#REF!</f>
        <v>#REF!</v>
      </c>
    </row>
    <row r="196" spans="1:24">
      <c r="A196" s="138"/>
      <c r="B196" s="92"/>
      <c r="C196" s="92"/>
      <c r="D196" s="92"/>
      <c r="E196" s="84"/>
      <c r="F196" s="140" t="s">
        <v>387</v>
      </c>
      <c r="G196" s="93"/>
      <c r="H196" s="216"/>
      <c r="I196" s="93"/>
      <c r="J196" s="162" t="e">
        <f>#REF!</f>
        <v>#REF!</v>
      </c>
      <c r="K196" s="93" t="str">
        <f>BPBD!L196</f>
        <v/>
      </c>
      <c r="L196" s="93" t="e">
        <f>#REF!</f>
        <v>#REF!</v>
      </c>
      <c r="M196" s="93" t="e">
        <f>#REF!</f>
        <v>#REF!</v>
      </c>
      <c r="N196" s="93" t="e">
        <f>#REF!</f>
        <v>#REF!</v>
      </c>
      <c r="O196" s="93" t="e">
        <f>#REF!</f>
        <v>#REF!</v>
      </c>
      <c r="P196" s="93" t="e">
        <f>#REF!</f>
        <v>#REF!</v>
      </c>
      <c r="Q196" s="93" t="e">
        <f>#REF!</f>
        <v>#REF!</v>
      </c>
      <c r="R196" s="93" t="e">
        <f>#REF!</f>
        <v>#REF!</v>
      </c>
      <c r="S196" s="93" t="e">
        <f>#REF!</f>
        <v>#REF!</v>
      </c>
      <c r="T196" s="93" t="e">
        <f>#REF!</f>
        <v>#REF!</v>
      </c>
      <c r="U196" s="93" t="e">
        <f>#REF!</f>
        <v>#REF!</v>
      </c>
      <c r="V196" s="513" t="e">
        <f>#REF!</f>
        <v>#REF!</v>
      </c>
      <c r="W196" s="513" t="e">
        <f>#REF!</f>
        <v>#REF!</v>
      </c>
      <c r="X196" s="513" t="e">
        <f>#REF!</f>
        <v>#REF!</v>
      </c>
    </row>
    <row r="197" spans="1:24" ht="30">
      <c r="A197" s="138"/>
      <c r="B197" s="92"/>
      <c r="C197" s="92"/>
      <c r="D197" s="92"/>
      <c r="E197" s="84"/>
      <c r="F197" s="140" t="s">
        <v>388</v>
      </c>
      <c r="G197" s="93"/>
      <c r="H197" s="216"/>
      <c r="I197" s="93"/>
      <c r="J197" s="162" t="e">
        <f>#REF!</f>
        <v>#REF!</v>
      </c>
      <c r="K197" s="93" t="str">
        <f>BPBD!L197</f>
        <v/>
      </c>
      <c r="L197" s="93" t="e">
        <f>#REF!</f>
        <v>#REF!</v>
      </c>
      <c r="M197" s="93" t="e">
        <f>#REF!</f>
        <v>#REF!</v>
      </c>
      <c r="N197" s="93" t="e">
        <f>#REF!</f>
        <v>#REF!</v>
      </c>
      <c r="O197" s="93" t="e">
        <f>#REF!</f>
        <v>#REF!</v>
      </c>
      <c r="P197" s="93" t="e">
        <f>#REF!</f>
        <v>#REF!</v>
      </c>
      <c r="Q197" s="93" t="e">
        <f>#REF!</f>
        <v>#REF!</v>
      </c>
      <c r="R197" s="93" t="e">
        <f>#REF!</f>
        <v>#REF!</v>
      </c>
      <c r="S197" s="93" t="e">
        <f>#REF!</f>
        <v>#REF!</v>
      </c>
      <c r="T197" s="93" t="e">
        <f>#REF!</f>
        <v>#REF!</v>
      </c>
      <c r="U197" s="93" t="e">
        <f>#REF!</f>
        <v>#REF!</v>
      </c>
      <c r="V197" s="513" t="e">
        <f>#REF!</f>
        <v>#REF!</v>
      </c>
      <c r="W197" s="513" t="e">
        <f>#REF!</f>
        <v>#REF!</v>
      </c>
      <c r="X197" s="513" t="e">
        <f>#REF!</f>
        <v>#REF!</v>
      </c>
    </row>
    <row r="198" spans="1:24">
      <c r="A198" s="96"/>
      <c r="B198" s="91"/>
      <c r="C198" s="91"/>
      <c r="D198" s="91" t="s">
        <v>11</v>
      </c>
      <c r="E198" s="551" t="s">
        <v>627</v>
      </c>
      <c r="F198" s="552"/>
      <c r="G198" s="108">
        <v>1</v>
      </c>
      <c r="H198" s="216"/>
      <c r="I198" s="108" t="e">
        <f>AVERAGE(I199)*G198</f>
        <v>#REF!</v>
      </c>
      <c r="J198" s="161" t="e">
        <f>#REF!</f>
        <v>#REF!</v>
      </c>
      <c r="K198" s="108">
        <f>BPBD!L198</f>
        <v>0.67</v>
      </c>
      <c r="L198" s="108" t="e">
        <f>#REF!</f>
        <v>#REF!</v>
      </c>
      <c r="M198" s="108" t="e">
        <f>#REF!</f>
        <v>#REF!</v>
      </c>
      <c r="N198" s="108" t="e">
        <f>#REF!</f>
        <v>#REF!</v>
      </c>
      <c r="O198" s="108" t="e">
        <f>#REF!</f>
        <v>#REF!</v>
      </c>
      <c r="P198" s="108" t="e">
        <f>#REF!</f>
        <v>#REF!</v>
      </c>
      <c r="Q198" s="108" t="e">
        <f>#REF!</f>
        <v>#REF!</v>
      </c>
      <c r="R198" s="108" t="e">
        <f>#REF!</f>
        <v>#REF!</v>
      </c>
      <c r="S198" s="108" t="e">
        <f>#REF!</f>
        <v>#REF!</v>
      </c>
      <c r="T198" s="93" t="e">
        <f>#REF!</f>
        <v>#REF!</v>
      </c>
      <c r="U198" s="93" t="e">
        <f>#REF!</f>
        <v>#REF!</v>
      </c>
      <c r="V198" s="513" t="e">
        <f>#REF!</f>
        <v>#REF!</v>
      </c>
      <c r="W198" s="513" t="e">
        <f>#REF!</f>
        <v>#REF!</v>
      </c>
      <c r="X198" s="513" t="e">
        <f>#REF!</f>
        <v>#REF!</v>
      </c>
    </row>
    <row r="199" spans="1:24" ht="15.95" customHeight="1">
      <c r="A199" s="138"/>
      <c r="B199" s="92"/>
      <c r="C199" s="92"/>
      <c r="D199" s="92"/>
      <c r="E199" s="156" t="s">
        <v>59</v>
      </c>
      <c r="F199" s="140" t="s">
        <v>628</v>
      </c>
      <c r="G199" s="93"/>
      <c r="H199" s="215"/>
      <c r="I199" s="93" t="e">
        <f>AVERAGE(J199:S199)</f>
        <v>#REF!</v>
      </c>
      <c r="J199" s="162" t="e">
        <f>#REF!</f>
        <v>#REF!</v>
      </c>
      <c r="K199" s="93">
        <f>BPBD!L199</f>
        <v>0.67</v>
      </c>
      <c r="L199" s="93" t="e">
        <f>#REF!</f>
        <v>#REF!</v>
      </c>
      <c r="M199" s="93" t="e">
        <f>#REF!</f>
        <v>#REF!</v>
      </c>
      <c r="N199" s="93" t="e">
        <f>#REF!</f>
        <v>#REF!</v>
      </c>
      <c r="O199" s="93" t="e">
        <f>#REF!</f>
        <v>#REF!</v>
      </c>
      <c r="P199" s="93" t="e">
        <f>#REF!</f>
        <v>#REF!</v>
      </c>
      <c r="Q199" s="93" t="e">
        <f>#REF!</f>
        <v>#REF!</v>
      </c>
      <c r="R199" s="93" t="e">
        <f>#REF!</f>
        <v>#REF!</v>
      </c>
      <c r="S199" s="93" t="e">
        <f>#REF!</f>
        <v>#REF!</v>
      </c>
      <c r="T199" s="93" t="e">
        <f>#REF!</f>
        <v>#REF!</v>
      </c>
      <c r="U199" s="93" t="e">
        <f>#REF!</f>
        <v>#REF!</v>
      </c>
      <c r="V199" s="513" t="e">
        <f>#REF!</f>
        <v>#REF!</v>
      </c>
      <c r="W199" s="513" t="e">
        <f>#REF!</f>
        <v>#REF!</v>
      </c>
      <c r="X199" s="513" t="e">
        <f>#REF!</f>
        <v>#REF!</v>
      </c>
    </row>
    <row r="200" spans="1:24">
      <c r="A200" s="96"/>
      <c r="B200" s="91"/>
      <c r="C200" s="91"/>
      <c r="D200" s="91" t="s">
        <v>13</v>
      </c>
      <c r="E200" s="551" t="s">
        <v>146</v>
      </c>
      <c r="F200" s="552"/>
      <c r="G200" s="108">
        <v>1</v>
      </c>
      <c r="H200" s="216"/>
      <c r="I200" s="108" t="e">
        <f>AVERAGE(I201)*G200</f>
        <v>#REF!</v>
      </c>
      <c r="J200" s="161" t="e">
        <f>#REF!</f>
        <v>#REF!</v>
      </c>
      <c r="K200" s="108">
        <f>BPBD!L200</f>
        <v>1</v>
      </c>
      <c r="L200" s="108" t="e">
        <f>#REF!</f>
        <v>#REF!</v>
      </c>
      <c r="M200" s="108" t="e">
        <f>#REF!</f>
        <v>#REF!</v>
      </c>
      <c r="N200" s="108" t="e">
        <f>#REF!</f>
        <v>#REF!</v>
      </c>
      <c r="O200" s="108" t="e">
        <f>#REF!</f>
        <v>#REF!</v>
      </c>
      <c r="P200" s="108" t="e">
        <f>#REF!</f>
        <v>#REF!</v>
      </c>
      <c r="Q200" s="108" t="e">
        <f>#REF!</f>
        <v>#REF!</v>
      </c>
      <c r="R200" s="108" t="e">
        <f>#REF!</f>
        <v>#REF!</v>
      </c>
      <c r="S200" s="108" t="e">
        <f>#REF!</f>
        <v>#REF!</v>
      </c>
      <c r="T200" s="93" t="e">
        <f>#REF!</f>
        <v>#REF!</v>
      </c>
      <c r="U200" s="93" t="e">
        <f>#REF!</f>
        <v>#REF!</v>
      </c>
      <c r="V200" s="513" t="e">
        <f>#REF!</f>
        <v>#REF!</v>
      </c>
      <c r="W200" s="513" t="e">
        <f>#REF!</f>
        <v>#REF!</v>
      </c>
      <c r="X200" s="513" t="e">
        <f>#REF!</f>
        <v>#REF!</v>
      </c>
    </row>
    <row r="201" spans="1:24" ht="15.95" customHeight="1">
      <c r="A201" s="138"/>
      <c r="B201" s="92"/>
      <c r="C201" s="92"/>
      <c r="D201" s="92"/>
      <c r="E201" s="156" t="s">
        <v>59</v>
      </c>
      <c r="F201" s="140" t="s">
        <v>817</v>
      </c>
      <c r="G201" s="93"/>
      <c r="H201" s="215"/>
      <c r="I201" s="93" t="e">
        <f>AVERAGE(J201:S201)</f>
        <v>#REF!</v>
      </c>
      <c r="J201" s="162" t="e">
        <f>#REF!</f>
        <v>#REF!</v>
      </c>
      <c r="K201" s="93">
        <f>BPBD!L201</f>
        <v>1</v>
      </c>
      <c r="L201" s="93" t="e">
        <f>#REF!</f>
        <v>#REF!</v>
      </c>
      <c r="M201" s="93" t="e">
        <f>#REF!</f>
        <v>#REF!</v>
      </c>
      <c r="N201" s="93" t="e">
        <f>#REF!</f>
        <v>#REF!</v>
      </c>
      <c r="O201" s="93" t="e">
        <f>#REF!</f>
        <v>#REF!</v>
      </c>
      <c r="P201" s="93" t="e">
        <f>#REF!</f>
        <v>#REF!</v>
      </c>
      <c r="Q201" s="93" t="e">
        <f>#REF!</f>
        <v>#REF!</v>
      </c>
      <c r="R201" s="93" t="e">
        <f>#REF!</f>
        <v>#REF!</v>
      </c>
      <c r="S201" s="93" t="e">
        <f>#REF!</f>
        <v>#REF!</v>
      </c>
      <c r="T201" s="93" t="e">
        <f>#REF!</f>
        <v>#REF!</v>
      </c>
      <c r="U201" s="93" t="e">
        <f>#REF!</f>
        <v>#REF!</v>
      </c>
      <c r="V201" s="513" t="e">
        <f>#REF!</f>
        <v>#REF!</v>
      </c>
      <c r="W201" s="513" t="e">
        <f>#REF!</f>
        <v>#REF!</v>
      </c>
      <c r="X201" s="513" t="e">
        <f>#REF!</f>
        <v>#REF!</v>
      </c>
    </row>
    <row r="202" spans="1:24">
      <c r="A202" s="96"/>
      <c r="B202" s="91"/>
      <c r="C202" s="91"/>
      <c r="D202" s="91" t="s">
        <v>15</v>
      </c>
      <c r="E202" s="551" t="s">
        <v>147</v>
      </c>
      <c r="F202" s="552"/>
      <c r="G202" s="108">
        <v>0.75</v>
      </c>
      <c r="H202" s="216"/>
      <c r="I202" s="108" t="e">
        <f>AVERAGE(I203)*G202</f>
        <v>#REF!</v>
      </c>
      <c r="J202" s="161" t="e">
        <f>#REF!</f>
        <v>#REF!</v>
      </c>
      <c r="K202" s="108">
        <f>BPBD!L202</f>
        <v>0.50250000000000006</v>
      </c>
      <c r="L202" s="108" t="e">
        <f>#REF!</f>
        <v>#REF!</v>
      </c>
      <c r="M202" s="108" t="e">
        <f>#REF!</f>
        <v>#REF!</v>
      </c>
      <c r="N202" s="108" t="e">
        <f>#REF!</f>
        <v>#REF!</v>
      </c>
      <c r="O202" s="108" t="e">
        <f>#REF!</f>
        <v>#REF!</v>
      </c>
      <c r="P202" s="108" t="e">
        <f>#REF!</f>
        <v>#REF!</v>
      </c>
      <c r="Q202" s="108" t="e">
        <f>#REF!</f>
        <v>#REF!</v>
      </c>
      <c r="R202" s="108" t="e">
        <f>#REF!</f>
        <v>#REF!</v>
      </c>
      <c r="S202" s="108" t="e">
        <f>#REF!</f>
        <v>#REF!</v>
      </c>
      <c r="T202" s="93" t="e">
        <f>#REF!</f>
        <v>#REF!</v>
      </c>
      <c r="U202" s="93" t="e">
        <f>#REF!</f>
        <v>#REF!</v>
      </c>
      <c r="V202" s="513" t="e">
        <f>#REF!</f>
        <v>#REF!</v>
      </c>
      <c r="W202" s="513" t="e">
        <f>#REF!</f>
        <v>#REF!</v>
      </c>
      <c r="X202" s="513" t="e">
        <f>#REF!</f>
        <v>#REF!</v>
      </c>
    </row>
    <row r="203" spans="1:24" ht="15.95" customHeight="1">
      <c r="A203" s="138"/>
      <c r="B203" s="92"/>
      <c r="C203" s="92"/>
      <c r="D203" s="92"/>
      <c r="E203" s="156" t="s">
        <v>59</v>
      </c>
      <c r="F203" s="140" t="s">
        <v>559</v>
      </c>
      <c r="G203" s="93"/>
      <c r="H203" s="215"/>
      <c r="I203" s="93" t="e">
        <f>AVERAGE(J203:S203)</f>
        <v>#REF!</v>
      </c>
      <c r="J203" s="162" t="e">
        <f>#REF!</f>
        <v>#REF!</v>
      </c>
      <c r="K203" s="93">
        <f>BPBD!L203</f>
        <v>0.67</v>
      </c>
      <c r="L203" s="93" t="e">
        <f>#REF!</f>
        <v>#REF!</v>
      </c>
      <c r="M203" s="93" t="e">
        <f>#REF!</f>
        <v>#REF!</v>
      </c>
      <c r="N203" s="93" t="e">
        <f>#REF!</f>
        <v>#REF!</v>
      </c>
      <c r="O203" s="93" t="e">
        <f>#REF!</f>
        <v>#REF!</v>
      </c>
      <c r="P203" s="93" t="e">
        <f>#REF!</f>
        <v>#REF!</v>
      </c>
      <c r="Q203" s="93" t="e">
        <f>#REF!</f>
        <v>#REF!</v>
      </c>
      <c r="R203" s="93" t="e">
        <f>#REF!</f>
        <v>#REF!</v>
      </c>
      <c r="S203" s="93" t="e">
        <f>#REF!</f>
        <v>#REF!</v>
      </c>
      <c r="T203" s="93" t="e">
        <f>#REF!</f>
        <v>#REF!</v>
      </c>
      <c r="U203" s="93" t="e">
        <f>#REF!</f>
        <v>#REF!</v>
      </c>
      <c r="V203" s="513" t="e">
        <f>#REF!</f>
        <v>#REF!</v>
      </c>
      <c r="W203" s="513" t="e">
        <f>#REF!</f>
        <v>#REF!</v>
      </c>
      <c r="X203" s="513" t="e">
        <f>#REF!</f>
        <v>#REF!</v>
      </c>
    </row>
    <row r="204" spans="1:24" ht="15.75">
      <c r="A204" s="103"/>
      <c r="B204" s="103"/>
      <c r="C204" s="105">
        <v>7</v>
      </c>
      <c r="D204" s="614" t="s">
        <v>43</v>
      </c>
      <c r="E204" s="615"/>
      <c r="F204" s="616"/>
      <c r="G204" s="28">
        <f>SUM(G205,G211,G218)</f>
        <v>1.9500000000000002</v>
      </c>
      <c r="H204" s="216"/>
      <c r="I204" s="28" t="e">
        <f>SUM(I205,I211,I218)</f>
        <v>#REF!</v>
      </c>
      <c r="J204" s="207" t="e">
        <f>#REF!</f>
        <v>#REF!</v>
      </c>
      <c r="K204" s="28">
        <f>BPBD!L204</f>
        <v>1.9500000000000002</v>
      </c>
      <c r="L204" s="28" t="e">
        <f>#REF!</f>
        <v>#REF!</v>
      </c>
      <c r="M204" s="28" t="e">
        <f>#REF!</f>
        <v>#REF!</v>
      </c>
      <c r="N204" s="28" t="e">
        <f>#REF!</f>
        <v>#REF!</v>
      </c>
      <c r="O204" s="28" t="e">
        <f>#REF!</f>
        <v>#REF!</v>
      </c>
      <c r="P204" s="28" t="e">
        <f>#REF!</f>
        <v>#REF!</v>
      </c>
      <c r="Q204" s="28" t="e">
        <f>#REF!</f>
        <v>#REF!</v>
      </c>
      <c r="R204" s="28" t="e">
        <f>#REF!</f>
        <v>#REF!</v>
      </c>
      <c r="S204" s="28" t="e">
        <f>#REF!</f>
        <v>#REF!</v>
      </c>
      <c r="T204" s="93" t="e">
        <f>#REF!</f>
        <v>#REF!</v>
      </c>
      <c r="U204" s="93" t="e">
        <f>#REF!</f>
        <v>#REF!</v>
      </c>
      <c r="V204" s="513" t="e">
        <f>#REF!</f>
        <v>#REF!</v>
      </c>
      <c r="W204" s="513" t="e">
        <f>#REF!</f>
        <v>#REF!</v>
      </c>
      <c r="X204" s="513" t="e">
        <f>#REF!</f>
        <v>#REF!</v>
      </c>
    </row>
    <row r="205" spans="1:24" ht="15.95" customHeight="1">
      <c r="A205" s="96"/>
      <c r="B205" s="91"/>
      <c r="C205" s="91"/>
      <c r="D205" s="91" t="s">
        <v>9</v>
      </c>
      <c r="E205" s="551" t="s">
        <v>148</v>
      </c>
      <c r="F205" s="552"/>
      <c r="G205" s="108">
        <v>0.75</v>
      </c>
      <c r="H205" s="214"/>
      <c r="I205" s="108" t="e">
        <f>AVERAGE(I206:I210)*G205</f>
        <v>#REF!</v>
      </c>
      <c r="J205" s="161" t="e">
        <f>#REF!</f>
        <v>#REF!</v>
      </c>
      <c r="K205" s="108">
        <f>BPBD!L205</f>
        <v>0.75</v>
      </c>
      <c r="L205" s="108" t="e">
        <f>#REF!</f>
        <v>#REF!</v>
      </c>
      <c r="M205" s="108" t="e">
        <f>#REF!</f>
        <v>#REF!</v>
      </c>
      <c r="N205" s="108" t="e">
        <f>#REF!</f>
        <v>#REF!</v>
      </c>
      <c r="O205" s="108" t="e">
        <f>#REF!</f>
        <v>#REF!</v>
      </c>
      <c r="P205" s="108" t="e">
        <f>#REF!</f>
        <v>#REF!</v>
      </c>
      <c r="Q205" s="108" t="e">
        <f>#REF!</f>
        <v>#REF!</v>
      </c>
      <c r="R205" s="108" t="e">
        <f>#REF!</f>
        <v>#REF!</v>
      </c>
      <c r="S205" s="108" t="e">
        <f>#REF!</f>
        <v>#REF!</v>
      </c>
      <c r="T205" s="93" t="e">
        <f>#REF!</f>
        <v>#REF!</v>
      </c>
      <c r="U205" s="93" t="e">
        <f>#REF!</f>
        <v>#REF!</v>
      </c>
      <c r="V205" s="513" t="e">
        <f>#REF!</f>
        <v>#REF!</v>
      </c>
      <c r="W205" s="513" t="e">
        <f>#REF!</f>
        <v>#REF!</v>
      </c>
      <c r="X205" s="513" t="e">
        <f>#REF!</f>
        <v>#REF!</v>
      </c>
    </row>
    <row r="206" spans="1:24" ht="15.95" customHeight="1">
      <c r="A206" s="138"/>
      <c r="B206" s="92"/>
      <c r="C206" s="92"/>
      <c r="D206" s="92"/>
      <c r="E206" s="141" t="s">
        <v>59</v>
      </c>
      <c r="F206" s="296" t="s">
        <v>457</v>
      </c>
      <c r="G206" s="93"/>
      <c r="H206" s="215"/>
      <c r="I206" s="93" t="e">
        <f>AVERAGE(J206:S206)</f>
        <v>#REF!</v>
      </c>
      <c r="J206" s="162" t="e">
        <f>#REF!</f>
        <v>#REF!</v>
      </c>
      <c r="K206" s="93">
        <f>BPBD!L206</f>
        <v>1</v>
      </c>
      <c r="L206" s="93" t="e">
        <f>#REF!</f>
        <v>#REF!</v>
      </c>
      <c r="M206" s="93" t="e">
        <f>#REF!</f>
        <v>#REF!</v>
      </c>
      <c r="N206" s="93" t="e">
        <f>#REF!</f>
        <v>#REF!</v>
      </c>
      <c r="O206" s="93" t="e">
        <f>#REF!</f>
        <v>#REF!</v>
      </c>
      <c r="P206" s="93" t="e">
        <f>#REF!</f>
        <v>#REF!</v>
      </c>
      <c r="Q206" s="93" t="e">
        <f>#REF!</f>
        <v>#REF!</v>
      </c>
      <c r="R206" s="93" t="e">
        <f>#REF!</f>
        <v>#REF!</v>
      </c>
      <c r="S206" s="93" t="e">
        <f>#REF!</f>
        <v>#REF!</v>
      </c>
      <c r="T206" s="93" t="e">
        <f>#REF!</f>
        <v>#REF!</v>
      </c>
      <c r="U206" s="93" t="e">
        <f>#REF!</f>
        <v>#REF!</v>
      </c>
      <c r="V206" s="513" t="e">
        <f>#REF!</f>
        <v>#REF!</v>
      </c>
      <c r="W206" s="513" t="e">
        <f>#REF!</f>
        <v>#REF!</v>
      </c>
      <c r="X206" s="513" t="e">
        <f>#REF!</f>
        <v>#REF!</v>
      </c>
    </row>
    <row r="207" spans="1:24">
      <c r="A207" s="138"/>
      <c r="B207" s="92"/>
      <c r="C207" s="92"/>
      <c r="D207" s="92"/>
      <c r="E207" s="145" t="s">
        <v>59</v>
      </c>
      <c r="F207" s="296" t="s">
        <v>458</v>
      </c>
      <c r="G207" s="93"/>
      <c r="H207" s="216"/>
      <c r="I207" s="93"/>
      <c r="J207" s="162" t="e">
        <f>#REF!</f>
        <v>#REF!</v>
      </c>
      <c r="K207" s="93" t="str">
        <f>BPBD!L207</f>
        <v/>
      </c>
      <c r="L207" s="93" t="e">
        <f>#REF!</f>
        <v>#REF!</v>
      </c>
      <c r="M207" s="93" t="e">
        <f>#REF!</f>
        <v>#REF!</v>
      </c>
      <c r="N207" s="93" t="e">
        <f>#REF!</f>
        <v>#REF!</v>
      </c>
      <c r="O207" s="93" t="e">
        <f>#REF!</f>
        <v>#REF!</v>
      </c>
      <c r="P207" s="93" t="e">
        <f>#REF!</f>
        <v>#REF!</v>
      </c>
      <c r="Q207" s="93" t="e">
        <f>#REF!</f>
        <v>#REF!</v>
      </c>
      <c r="R207" s="93" t="e">
        <f>#REF!</f>
        <v>#REF!</v>
      </c>
      <c r="S207" s="93" t="e">
        <f>#REF!</f>
        <v>#REF!</v>
      </c>
      <c r="T207" s="93" t="e">
        <f>#REF!</f>
        <v>#REF!</v>
      </c>
      <c r="U207" s="93" t="e">
        <f>#REF!</f>
        <v>#REF!</v>
      </c>
      <c r="V207" s="513" t="e">
        <f>#REF!</f>
        <v>#REF!</v>
      </c>
      <c r="W207" s="513" t="e">
        <f>#REF!</f>
        <v>#REF!</v>
      </c>
      <c r="X207" s="513" t="e">
        <f>#REF!</f>
        <v>#REF!</v>
      </c>
    </row>
    <row r="208" spans="1:24">
      <c r="A208" s="138"/>
      <c r="B208" s="92"/>
      <c r="C208" s="92"/>
      <c r="D208" s="92"/>
      <c r="E208" s="92"/>
      <c r="F208" s="143" t="s">
        <v>460</v>
      </c>
      <c r="G208" s="93"/>
      <c r="H208" s="216"/>
      <c r="I208" s="93"/>
      <c r="J208" s="162" t="e">
        <f>#REF!</f>
        <v>#REF!</v>
      </c>
      <c r="K208" s="93" t="str">
        <f>BPBD!L208</f>
        <v/>
      </c>
      <c r="L208" s="93" t="e">
        <f>#REF!</f>
        <v>#REF!</v>
      </c>
      <c r="M208" s="93" t="e">
        <f>#REF!</f>
        <v>#REF!</v>
      </c>
      <c r="N208" s="93" t="e">
        <f>#REF!</f>
        <v>#REF!</v>
      </c>
      <c r="O208" s="93" t="e">
        <f>#REF!</f>
        <v>#REF!</v>
      </c>
      <c r="P208" s="93" t="e">
        <f>#REF!</f>
        <v>#REF!</v>
      </c>
      <c r="Q208" s="93" t="e">
        <f>#REF!</f>
        <v>#REF!</v>
      </c>
      <c r="R208" s="93" t="e">
        <f>#REF!</f>
        <v>#REF!</v>
      </c>
      <c r="S208" s="93" t="e">
        <f>#REF!</f>
        <v>#REF!</v>
      </c>
      <c r="T208" s="93" t="e">
        <f>#REF!</f>
        <v>#REF!</v>
      </c>
      <c r="U208" s="93" t="e">
        <f>#REF!</f>
        <v>#REF!</v>
      </c>
      <c r="V208" s="513" t="e">
        <f>#REF!</f>
        <v>#REF!</v>
      </c>
      <c r="W208" s="513" t="e">
        <f>#REF!</f>
        <v>#REF!</v>
      </c>
      <c r="X208" s="513" t="e">
        <f>#REF!</f>
        <v>#REF!</v>
      </c>
    </row>
    <row r="209" spans="1:24">
      <c r="A209" s="138"/>
      <c r="B209" s="92"/>
      <c r="C209" s="92"/>
      <c r="D209" s="92"/>
      <c r="E209" s="145"/>
      <c r="F209" s="143" t="s">
        <v>461</v>
      </c>
      <c r="G209" s="93"/>
      <c r="H209" s="216"/>
      <c r="I209" s="93"/>
      <c r="J209" s="162" t="e">
        <f>#REF!</f>
        <v>#REF!</v>
      </c>
      <c r="K209" s="93" t="str">
        <f>BPBD!L209</f>
        <v/>
      </c>
      <c r="L209" s="93" t="e">
        <f>#REF!</f>
        <v>#REF!</v>
      </c>
      <c r="M209" s="93" t="e">
        <f>#REF!</f>
        <v>#REF!</v>
      </c>
      <c r="N209" s="93" t="e">
        <f>#REF!</f>
        <v>#REF!</v>
      </c>
      <c r="O209" s="93" t="e">
        <f>#REF!</f>
        <v>#REF!</v>
      </c>
      <c r="P209" s="93" t="e">
        <f>#REF!</f>
        <v>#REF!</v>
      </c>
      <c r="Q209" s="93" t="e">
        <f>#REF!</f>
        <v>#REF!</v>
      </c>
      <c r="R209" s="93" t="e">
        <f>#REF!</f>
        <v>#REF!</v>
      </c>
      <c r="S209" s="93" t="e">
        <f>#REF!</f>
        <v>#REF!</v>
      </c>
      <c r="T209" s="93" t="e">
        <f>#REF!</f>
        <v>#REF!</v>
      </c>
      <c r="U209" s="93" t="e">
        <f>#REF!</f>
        <v>#REF!</v>
      </c>
      <c r="V209" s="513" t="e">
        <f>#REF!</f>
        <v>#REF!</v>
      </c>
      <c r="W209" s="513" t="e">
        <f>#REF!</f>
        <v>#REF!</v>
      </c>
      <c r="X209" s="513" t="e">
        <f>#REF!</f>
        <v>#REF!</v>
      </c>
    </row>
    <row r="210" spans="1:24">
      <c r="A210" s="138"/>
      <c r="B210" s="92"/>
      <c r="C210" s="92"/>
      <c r="D210" s="92"/>
      <c r="E210" s="164" t="s">
        <v>59</v>
      </c>
      <c r="F210" s="296" t="s">
        <v>462</v>
      </c>
      <c r="G210" s="93"/>
      <c r="H210" s="216"/>
      <c r="I210" s="93"/>
      <c r="J210" s="162" t="e">
        <f>#REF!</f>
        <v>#REF!</v>
      </c>
      <c r="K210" s="93" t="str">
        <f>BPBD!L210</f>
        <v/>
      </c>
      <c r="L210" s="93" t="e">
        <f>#REF!</f>
        <v>#REF!</v>
      </c>
      <c r="M210" s="93" t="e">
        <f>#REF!</f>
        <v>#REF!</v>
      </c>
      <c r="N210" s="93" t="e">
        <f>#REF!</f>
        <v>#REF!</v>
      </c>
      <c r="O210" s="93" t="e">
        <f>#REF!</f>
        <v>#REF!</v>
      </c>
      <c r="P210" s="93" t="e">
        <f>#REF!</f>
        <v>#REF!</v>
      </c>
      <c r="Q210" s="93" t="e">
        <f>#REF!</f>
        <v>#REF!</v>
      </c>
      <c r="R210" s="93" t="e">
        <f>#REF!</f>
        <v>#REF!</v>
      </c>
      <c r="S210" s="93" t="e">
        <f>#REF!</f>
        <v>#REF!</v>
      </c>
      <c r="T210" s="93" t="e">
        <f>#REF!</f>
        <v>#REF!</v>
      </c>
      <c r="U210" s="93" t="e">
        <f>#REF!</f>
        <v>#REF!</v>
      </c>
      <c r="V210" s="513" t="e">
        <f>#REF!</f>
        <v>#REF!</v>
      </c>
      <c r="W210" s="513" t="e">
        <f>#REF!</f>
        <v>#REF!</v>
      </c>
      <c r="X210" s="513" t="e">
        <f>#REF!</f>
        <v>#REF!</v>
      </c>
    </row>
    <row r="211" spans="1:24">
      <c r="A211" s="96"/>
      <c r="B211" s="91"/>
      <c r="C211" s="91"/>
      <c r="D211" s="91" t="s">
        <v>11</v>
      </c>
      <c r="E211" s="551" t="s">
        <v>149</v>
      </c>
      <c r="F211" s="552"/>
      <c r="G211" s="108">
        <v>0.6</v>
      </c>
      <c r="H211" s="216"/>
      <c r="I211" s="108" t="e">
        <f>AVERAGE(I212:I217)*G211</f>
        <v>#REF!</v>
      </c>
      <c r="J211" s="161" t="e">
        <f>#REF!</f>
        <v>#REF!</v>
      </c>
      <c r="K211" s="108">
        <f>BPBD!L211</f>
        <v>0.6</v>
      </c>
      <c r="L211" s="108" t="e">
        <f>#REF!</f>
        <v>#REF!</v>
      </c>
      <c r="M211" s="108" t="e">
        <f>#REF!</f>
        <v>#REF!</v>
      </c>
      <c r="N211" s="108" t="e">
        <f>#REF!</f>
        <v>#REF!</v>
      </c>
      <c r="O211" s="108" t="e">
        <f>#REF!</f>
        <v>#REF!</v>
      </c>
      <c r="P211" s="108" t="e">
        <f>#REF!</f>
        <v>#REF!</v>
      </c>
      <c r="Q211" s="108" t="e">
        <f>#REF!</f>
        <v>#REF!</v>
      </c>
      <c r="R211" s="108" t="e">
        <f>#REF!</f>
        <v>#REF!</v>
      </c>
      <c r="S211" s="108" t="e">
        <f>#REF!</f>
        <v>#REF!</v>
      </c>
      <c r="T211" s="93" t="e">
        <f>#REF!</f>
        <v>#REF!</v>
      </c>
      <c r="U211" s="93" t="e">
        <f>#REF!</f>
        <v>#REF!</v>
      </c>
      <c r="V211" s="513" t="e">
        <f>#REF!</f>
        <v>#REF!</v>
      </c>
      <c r="W211" s="513" t="e">
        <f>#REF!</f>
        <v>#REF!</v>
      </c>
      <c r="X211" s="513" t="e">
        <f>#REF!</f>
        <v>#REF!</v>
      </c>
    </row>
    <row r="212" spans="1:24" ht="15.95" customHeight="1">
      <c r="A212" s="138"/>
      <c r="B212" s="92"/>
      <c r="C212" s="92"/>
      <c r="D212" s="92"/>
      <c r="E212" s="141" t="s">
        <v>59</v>
      </c>
      <c r="F212" s="296" t="s">
        <v>463</v>
      </c>
      <c r="G212" s="93"/>
      <c r="H212" s="215"/>
      <c r="I212" s="93" t="e">
        <f>AVERAGE(J212:S212)</f>
        <v>#REF!</v>
      </c>
      <c r="J212" s="162" t="e">
        <f>#REF!</f>
        <v>#REF!</v>
      </c>
      <c r="K212" s="93">
        <f>BPBD!L212</f>
        <v>1</v>
      </c>
      <c r="L212" s="93" t="e">
        <f>#REF!</f>
        <v>#REF!</v>
      </c>
      <c r="M212" s="93" t="e">
        <f>#REF!</f>
        <v>#REF!</v>
      </c>
      <c r="N212" s="93" t="e">
        <f>#REF!</f>
        <v>#REF!</v>
      </c>
      <c r="O212" s="93" t="e">
        <f>#REF!</f>
        <v>#REF!</v>
      </c>
      <c r="P212" s="93" t="e">
        <f>#REF!</f>
        <v>#REF!</v>
      </c>
      <c r="Q212" s="93" t="e">
        <f>#REF!</f>
        <v>#REF!</v>
      </c>
      <c r="R212" s="93" t="e">
        <f>#REF!</f>
        <v>#REF!</v>
      </c>
      <c r="S212" s="93" t="e">
        <f>#REF!</f>
        <v>#REF!</v>
      </c>
      <c r="T212" s="93" t="e">
        <f>#REF!</f>
        <v>#REF!</v>
      </c>
      <c r="U212" s="93" t="e">
        <f>#REF!</f>
        <v>#REF!</v>
      </c>
      <c r="V212" s="513" t="e">
        <f>#REF!</f>
        <v>#REF!</v>
      </c>
      <c r="W212" s="513" t="e">
        <f>#REF!</f>
        <v>#REF!</v>
      </c>
      <c r="X212" s="513" t="e">
        <f>#REF!</f>
        <v>#REF!</v>
      </c>
    </row>
    <row r="213" spans="1:24" ht="30">
      <c r="A213" s="138"/>
      <c r="B213" s="92"/>
      <c r="C213" s="92"/>
      <c r="D213" s="92"/>
      <c r="E213" s="145" t="s">
        <v>59</v>
      </c>
      <c r="F213" s="296" t="s">
        <v>465</v>
      </c>
      <c r="G213" s="93"/>
      <c r="H213" s="216"/>
      <c r="I213" s="93"/>
      <c r="J213" s="162" t="e">
        <f>#REF!</f>
        <v>#REF!</v>
      </c>
      <c r="K213" s="93" t="str">
        <f>BPBD!L213</f>
        <v/>
      </c>
      <c r="L213" s="93" t="e">
        <f>#REF!</f>
        <v>#REF!</v>
      </c>
      <c r="M213" s="93" t="e">
        <f>#REF!</f>
        <v>#REF!</v>
      </c>
      <c r="N213" s="93" t="e">
        <f>#REF!</f>
        <v>#REF!</v>
      </c>
      <c r="O213" s="93" t="e">
        <f>#REF!</f>
        <v>#REF!</v>
      </c>
      <c r="P213" s="93" t="e">
        <f>#REF!</f>
        <v>#REF!</v>
      </c>
      <c r="Q213" s="93" t="e">
        <f>#REF!</f>
        <v>#REF!</v>
      </c>
      <c r="R213" s="93" t="e">
        <f>#REF!</f>
        <v>#REF!</v>
      </c>
      <c r="S213" s="93" t="e">
        <f>#REF!</f>
        <v>#REF!</v>
      </c>
      <c r="T213" s="93" t="e">
        <f>#REF!</f>
        <v>#REF!</v>
      </c>
      <c r="U213" s="93" t="e">
        <f>#REF!</f>
        <v>#REF!</v>
      </c>
      <c r="V213" s="513" t="e">
        <f>#REF!</f>
        <v>#REF!</v>
      </c>
      <c r="W213" s="513" t="e">
        <f>#REF!</f>
        <v>#REF!</v>
      </c>
      <c r="X213" s="513" t="e">
        <f>#REF!</f>
        <v>#REF!</v>
      </c>
    </row>
    <row r="214" spans="1:24">
      <c r="A214" s="138"/>
      <c r="B214" s="92"/>
      <c r="C214" s="92"/>
      <c r="D214" s="92"/>
      <c r="E214" s="92"/>
      <c r="F214" s="143" t="s">
        <v>466</v>
      </c>
      <c r="G214" s="93"/>
      <c r="H214" s="216"/>
      <c r="I214" s="93"/>
      <c r="J214" s="162" t="e">
        <f>#REF!</f>
        <v>#REF!</v>
      </c>
      <c r="K214" s="93" t="str">
        <f>BPBD!L214</f>
        <v/>
      </c>
      <c r="L214" s="93" t="e">
        <f>#REF!</f>
        <v>#REF!</v>
      </c>
      <c r="M214" s="93" t="e">
        <f>#REF!</f>
        <v>#REF!</v>
      </c>
      <c r="N214" s="93" t="e">
        <f>#REF!</f>
        <v>#REF!</v>
      </c>
      <c r="O214" s="93" t="e">
        <f>#REF!</f>
        <v>#REF!</v>
      </c>
      <c r="P214" s="93" t="e">
        <f>#REF!</f>
        <v>#REF!</v>
      </c>
      <c r="Q214" s="93" t="e">
        <f>#REF!</f>
        <v>#REF!</v>
      </c>
      <c r="R214" s="93" t="e">
        <f>#REF!</f>
        <v>#REF!</v>
      </c>
      <c r="S214" s="93" t="e">
        <f>#REF!</f>
        <v>#REF!</v>
      </c>
      <c r="T214" s="93" t="e">
        <f>#REF!</f>
        <v>#REF!</v>
      </c>
      <c r="U214" s="93" t="e">
        <f>#REF!</f>
        <v>#REF!</v>
      </c>
      <c r="V214" s="513" t="e">
        <f>#REF!</f>
        <v>#REF!</v>
      </c>
      <c r="W214" s="513" t="e">
        <f>#REF!</f>
        <v>#REF!</v>
      </c>
      <c r="X214" s="513" t="e">
        <f>#REF!</f>
        <v>#REF!</v>
      </c>
    </row>
    <row r="215" spans="1:24">
      <c r="A215" s="138"/>
      <c r="B215" s="92"/>
      <c r="C215" s="92"/>
      <c r="D215" s="92"/>
      <c r="E215" s="92"/>
      <c r="F215" s="143" t="s">
        <v>467</v>
      </c>
      <c r="G215" s="93"/>
      <c r="H215" s="216"/>
      <c r="I215" s="93"/>
      <c r="J215" s="162" t="e">
        <f>#REF!</f>
        <v>#REF!</v>
      </c>
      <c r="K215" s="93" t="str">
        <f>BPBD!L215</f>
        <v/>
      </c>
      <c r="L215" s="93" t="e">
        <f>#REF!</f>
        <v>#REF!</v>
      </c>
      <c r="M215" s="93" t="e">
        <f>#REF!</f>
        <v>#REF!</v>
      </c>
      <c r="N215" s="93" t="e">
        <f>#REF!</f>
        <v>#REF!</v>
      </c>
      <c r="O215" s="93" t="e">
        <f>#REF!</f>
        <v>#REF!</v>
      </c>
      <c r="P215" s="93" t="e">
        <f>#REF!</f>
        <v>#REF!</v>
      </c>
      <c r="Q215" s="93" t="e">
        <f>#REF!</f>
        <v>#REF!</v>
      </c>
      <c r="R215" s="93" t="e">
        <f>#REF!</f>
        <v>#REF!</v>
      </c>
      <c r="S215" s="93" t="e">
        <f>#REF!</f>
        <v>#REF!</v>
      </c>
      <c r="T215" s="93" t="e">
        <f>#REF!</f>
        <v>#REF!</v>
      </c>
      <c r="U215" s="93" t="e">
        <f>#REF!</f>
        <v>#REF!</v>
      </c>
      <c r="V215" s="513" t="e">
        <f>#REF!</f>
        <v>#REF!</v>
      </c>
      <c r="W215" s="513" t="e">
        <f>#REF!</f>
        <v>#REF!</v>
      </c>
      <c r="X215" s="513" t="e">
        <f>#REF!</f>
        <v>#REF!</v>
      </c>
    </row>
    <row r="216" spans="1:24" ht="30">
      <c r="A216" s="138"/>
      <c r="B216" s="92"/>
      <c r="C216" s="92"/>
      <c r="D216" s="92"/>
      <c r="E216" s="145"/>
      <c r="F216" s="453" t="s">
        <v>626</v>
      </c>
      <c r="G216" s="93"/>
      <c r="H216" s="216"/>
      <c r="I216" s="93"/>
      <c r="J216" s="162" t="e">
        <f>#REF!</f>
        <v>#REF!</v>
      </c>
      <c r="K216" s="93" t="str">
        <f>BPBD!L216</f>
        <v/>
      </c>
      <c r="L216" s="93" t="e">
        <f>#REF!</f>
        <v>#REF!</v>
      </c>
      <c r="M216" s="93" t="e">
        <f>#REF!</f>
        <v>#REF!</v>
      </c>
      <c r="N216" s="93" t="e">
        <f>#REF!</f>
        <v>#REF!</v>
      </c>
      <c r="O216" s="93" t="e">
        <f>#REF!</f>
        <v>#REF!</v>
      </c>
      <c r="P216" s="93" t="e">
        <f>#REF!</f>
        <v>#REF!</v>
      </c>
      <c r="Q216" s="93" t="e">
        <f>#REF!</f>
        <v>#REF!</v>
      </c>
      <c r="R216" s="93" t="e">
        <f>#REF!</f>
        <v>#REF!</v>
      </c>
      <c r="S216" s="93" t="e">
        <f>#REF!</f>
        <v>#REF!</v>
      </c>
      <c r="T216" s="93" t="e">
        <f>#REF!</f>
        <v>#REF!</v>
      </c>
      <c r="U216" s="93" t="e">
        <f>#REF!</f>
        <v>#REF!</v>
      </c>
      <c r="V216" s="513" t="e">
        <f>#REF!</f>
        <v>#REF!</v>
      </c>
      <c r="W216" s="513" t="e">
        <f>#REF!</f>
        <v>#REF!</v>
      </c>
      <c r="X216" s="513" t="e">
        <f>#REF!</f>
        <v>#REF!</v>
      </c>
    </row>
    <row r="217" spans="1:24">
      <c r="A217" s="138"/>
      <c r="B217" s="92"/>
      <c r="C217" s="92"/>
      <c r="D217" s="92"/>
      <c r="E217" s="164" t="s">
        <v>59</v>
      </c>
      <c r="F217" s="296" t="s">
        <v>462</v>
      </c>
      <c r="G217" s="93"/>
      <c r="H217" s="216"/>
      <c r="I217" s="93"/>
      <c r="J217" s="162" t="e">
        <f>#REF!</f>
        <v>#REF!</v>
      </c>
      <c r="K217" s="93" t="str">
        <f>BPBD!L217</f>
        <v/>
      </c>
      <c r="L217" s="93" t="e">
        <f>#REF!</f>
        <v>#REF!</v>
      </c>
      <c r="M217" s="93" t="e">
        <f>#REF!</f>
        <v>#REF!</v>
      </c>
      <c r="N217" s="93" t="e">
        <f>#REF!</f>
        <v>#REF!</v>
      </c>
      <c r="O217" s="93" t="e">
        <f>#REF!</f>
        <v>#REF!</v>
      </c>
      <c r="P217" s="93" t="e">
        <f>#REF!</f>
        <v>#REF!</v>
      </c>
      <c r="Q217" s="93" t="e">
        <f>#REF!</f>
        <v>#REF!</v>
      </c>
      <c r="R217" s="93" t="e">
        <f>#REF!</f>
        <v>#REF!</v>
      </c>
      <c r="S217" s="93" t="e">
        <f>#REF!</f>
        <v>#REF!</v>
      </c>
      <c r="T217" s="93" t="e">
        <f>#REF!</f>
        <v>#REF!</v>
      </c>
      <c r="U217" s="93" t="e">
        <f>#REF!</f>
        <v>#REF!</v>
      </c>
      <c r="V217" s="513" t="e">
        <f>#REF!</f>
        <v>#REF!</v>
      </c>
      <c r="W217" s="513" t="e">
        <f>#REF!</f>
        <v>#REF!</v>
      </c>
      <c r="X217" s="513" t="e">
        <f>#REF!</f>
        <v>#REF!</v>
      </c>
    </row>
    <row r="218" spans="1:24">
      <c r="A218" s="96"/>
      <c r="B218" s="91"/>
      <c r="C218" s="91"/>
      <c r="D218" s="91" t="s">
        <v>13</v>
      </c>
      <c r="E218" s="551" t="s">
        <v>150</v>
      </c>
      <c r="F218" s="552"/>
      <c r="G218" s="108">
        <v>0.6</v>
      </c>
      <c r="H218" s="216"/>
      <c r="I218" s="108" t="e">
        <f>AVERAGE(I219:I222)*G218</f>
        <v>#REF!</v>
      </c>
      <c r="J218" s="161" t="e">
        <f>#REF!</f>
        <v>#REF!</v>
      </c>
      <c r="K218" s="108">
        <f>BPBD!L218</f>
        <v>0.6</v>
      </c>
      <c r="L218" s="108" t="e">
        <f>#REF!</f>
        <v>#REF!</v>
      </c>
      <c r="M218" s="108" t="e">
        <f>#REF!</f>
        <v>#REF!</v>
      </c>
      <c r="N218" s="108" t="e">
        <f>#REF!</f>
        <v>#REF!</v>
      </c>
      <c r="O218" s="108" t="e">
        <f>#REF!</f>
        <v>#REF!</v>
      </c>
      <c r="P218" s="108" t="e">
        <f>#REF!</f>
        <v>#REF!</v>
      </c>
      <c r="Q218" s="108" t="e">
        <f>#REF!</f>
        <v>#REF!</v>
      </c>
      <c r="R218" s="108" t="e">
        <f>#REF!</f>
        <v>#REF!</v>
      </c>
      <c r="S218" s="108" t="e">
        <f>#REF!</f>
        <v>#REF!</v>
      </c>
      <c r="T218" s="93" t="e">
        <f>#REF!</f>
        <v>#REF!</v>
      </c>
      <c r="U218" s="93" t="e">
        <f>#REF!</f>
        <v>#REF!</v>
      </c>
      <c r="V218" s="513" t="e">
        <f>#REF!</f>
        <v>#REF!</v>
      </c>
      <c r="W218" s="513" t="e">
        <f>#REF!</f>
        <v>#REF!</v>
      </c>
      <c r="X218" s="513" t="e">
        <f>#REF!</f>
        <v>#REF!</v>
      </c>
    </row>
    <row r="219" spans="1:24" ht="15.95" customHeight="1">
      <c r="A219" s="138"/>
      <c r="B219" s="92"/>
      <c r="C219" s="92"/>
      <c r="D219" s="92"/>
      <c r="E219" s="156" t="s">
        <v>59</v>
      </c>
      <c r="F219" s="473" t="s">
        <v>472</v>
      </c>
      <c r="G219" s="93"/>
      <c r="H219" s="215"/>
      <c r="I219" s="93" t="e">
        <f>AVERAGE(J219:S219)</f>
        <v>#REF!</v>
      </c>
      <c r="J219" s="162" t="e">
        <f>#REF!</f>
        <v>#REF!</v>
      </c>
      <c r="K219" s="93">
        <f>BPBD!L219</f>
        <v>1</v>
      </c>
      <c r="L219" s="93" t="e">
        <f>#REF!</f>
        <v>#REF!</v>
      </c>
      <c r="M219" s="93" t="e">
        <f>#REF!</f>
        <v>#REF!</v>
      </c>
      <c r="N219" s="93" t="e">
        <f>#REF!</f>
        <v>#REF!</v>
      </c>
      <c r="O219" s="93" t="e">
        <f>#REF!</f>
        <v>#REF!</v>
      </c>
      <c r="P219" s="93" t="e">
        <f>#REF!</f>
        <v>#REF!</v>
      </c>
      <c r="Q219" s="93" t="e">
        <f>#REF!</f>
        <v>#REF!</v>
      </c>
      <c r="R219" s="93" t="e">
        <f>#REF!</f>
        <v>#REF!</v>
      </c>
      <c r="S219" s="93" t="e">
        <f>#REF!</f>
        <v>#REF!</v>
      </c>
      <c r="T219" s="93" t="e">
        <f>#REF!</f>
        <v>#REF!</v>
      </c>
      <c r="U219" s="93" t="e">
        <f>#REF!</f>
        <v>#REF!</v>
      </c>
      <c r="V219" s="513" t="e">
        <f>#REF!</f>
        <v>#REF!</v>
      </c>
      <c r="W219" s="513" t="e">
        <f>#REF!</f>
        <v>#REF!</v>
      </c>
      <c r="X219" s="513" t="e">
        <f>#REF!</f>
        <v>#REF!</v>
      </c>
    </row>
    <row r="220" spans="1:24" ht="30">
      <c r="A220" s="138"/>
      <c r="B220" s="92"/>
      <c r="C220" s="92"/>
      <c r="D220" s="92"/>
      <c r="E220" s="84"/>
      <c r="F220" s="140" t="s">
        <v>468</v>
      </c>
      <c r="G220" s="93" t="s">
        <v>183</v>
      </c>
      <c r="H220" s="216"/>
      <c r="I220" s="93"/>
      <c r="J220" s="162" t="e">
        <f>#REF!</f>
        <v>#REF!</v>
      </c>
      <c r="K220" s="93" t="str">
        <f>BPBD!L220</f>
        <v/>
      </c>
      <c r="L220" s="93" t="e">
        <f>#REF!</f>
        <v>#REF!</v>
      </c>
      <c r="M220" s="93" t="e">
        <f>#REF!</f>
        <v>#REF!</v>
      </c>
      <c r="N220" s="93" t="e">
        <f>#REF!</f>
        <v>#REF!</v>
      </c>
      <c r="O220" s="93" t="e">
        <f>#REF!</f>
        <v>#REF!</v>
      </c>
      <c r="P220" s="93" t="e">
        <f>#REF!</f>
        <v>#REF!</v>
      </c>
      <c r="Q220" s="93" t="e">
        <f>#REF!</f>
        <v>#REF!</v>
      </c>
      <c r="R220" s="93" t="e">
        <f>#REF!</f>
        <v>#REF!</v>
      </c>
      <c r="S220" s="93" t="e">
        <f>#REF!</f>
        <v>#REF!</v>
      </c>
      <c r="T220" s="93" t="e">
        <f>#REF!</f>
        <v>#REF!</v>
      </c>
      <c r="U220" s="93" t="e">
        <f>#REF!</f>
        <v>#REF!</v>
      </c>
      <c r="V220" s="513" t="e">
        <f>#REF!</f>
        <v>#REF!</v>
      </c>
      <c r="W220" s="513" t="e">
        <f>#REF!</f>
        <v>#REF!</v>
      </c>
      <c r="X220" s="513" t="e">
        <f>#REF!</f>
        <v>#REF!</v>
      </c>
    </row>
    <row r="221" spans="1:24" ht="30">
      <c r="A221" s="138"/>
      <c r="B221" s="92"/>
      <c r="C221" s="92"/>
      <c r="D221" s="92"/>
      <c r="E221" s="84"/>
      <c r="F221" s="140" t="s">
        <v>469</v>
      </c>
      <c r="G221" s="93" t="s">
        <v>183</v>
      </c>
      <c r="H221" s="216"/>
      <c r="I221" s="93"/>
      <c r="J221" s="162" t="e">
        <f>#REF!</f>
        <v>#REF!</v>
      </c>
      <c r="K221" s="93" t="str">
        <f>BPBD!L221</f>
        <v/>
      </c>
      <c r="L221" s="93" t="e">
        <f>#REF!</f>
        <v>#REF!</v>
      </c>
      <c r="M221" s="93" t="e">
        <f>#REF!</f>
        <v>#REF!</v>
      </c>
      <c r="N221" s="93" t="e">
        <f>#REF!</f>
        <v>#REF!</v>
      </c>
      <c r="O221" s="93" t="e">
        <f>#REF!</f>
        <v>#REF!</v>
      </c>
      <c r="P221" s="93" t="e">
        <f>#REF!</f>
        <v>#REF!</v>
      </c>
      <c r="Q221" s="93" t="e">
        <f>#REF!</f>
        <v>#REF!</v>
      </c>
      <c r="R221" s="93" t="e">
        <f>#REF!</f>
        <v>#REF!</v>
      </c>
      <c r="S221" s="93" t="e">
        <f>#REF!</f>
        <v>#REF!</v>
      </c>
      <c r="T221" s="93" t="e">
        <f>#REF!</f>
        <v>#REF!</v>
      </c>
      <c r="U221" s="93" t="e">
        <f>#REF!</f>
        <v>#REF!</v>
      </c>
      <c r="V221" s="513" t="e">
        <f>#REF!</f>
        <v>#REF!</v>
      </c>
      <c r="W221" s="513" t="e">
        <f>#REF!</f>
        <v>#REF!</v>
      </c>
      <c r="X221" s="513" t="e">
        <f>#REF!</f>
        <v>#REF!</v>
      </c>
    </row>
    <row r="222" spans="1:24" ht="30">
      <c r="A222" s="138"/>
      <c r="B222" s="92"/>
      <c r="C222" s="92"/>
      <c r="D222" s="92"/>
      <c r="E222" s="84"/>
      <c r="F222" s="140" t="s">
        <v>470</v>
      </c>
      <c r="G222" s="93" t="s">
        <v>183</v>
      </c>
      <c r="H222" s="216"/>
      <c r="I222" s="93"/>
      <c r="J222" s="162" t="e">
        <f>#REF!</f>
        <v>#REF!</v>
      </c>
      <c r="K222" s="93" t="str">
        <f>BPBD!L222</f>
        <v/>
      </c>
      <c r="L222" s="93" t="e">
        <f>#REF!</f>
        <v>#REF!</v>
      </c>
      <c r="M222" s="93" t="e">
        <f>#REF!</f>
        <v>#REF!</v>
      </c>
      <c r="N222" s="93" t="e">
        <f>#REF!</f>
        <v>#REF!</v>
      </c>
      <c r="O222" s="93" t="e">
        <f>#REF!</f>
        <v>#REF!</v>
      </c>
      <c r="P222" s="93" t="e">
        <f>#REF!</f>
        <v>#REF!</v>
      </c>
      <c r="Q222" s="93" t="e">
        <f>#REF!</f>
        <v>#REF!</v>
      </c>
      <c r="R222" s="93" t="e">
        <f>#REF!</f>
        <v>#REF!</v>
      </c>
      <c r="S222" s="93" t="e">
        <f>#REF!</f>
        <v>#REF!</v>
      </c>
      <c r="T222" s="93" t="e">
        <f>#REF!</f>
        <v>#REF!</v>
      </c>
      <c r="U222" s="93" t="e">
        <f>#REF!</f>
        <v>#REF!</v>
      </c>
      <c r="V222" s="513" t="e">
        <f>#REF!</f>
        <v>#REF!</v>
      </c>
      <c r="W222" s="513" t="e">
        <f>#REF!</f>
        <v>#REF!</v>
      </c>
      <c r="X222" s="513" t="e">
        <f>#REF!</f>
        <v>#REF!</v>
      </c>
    </row>
    <row r="223" spans="1:24" ht="15.75">
      <c r="A223" s="103"/>
      <c r="B223" s="103"/>
      <c r="C223" s="105">
        <v>8</v>
      </c>
      <c r="D223" s="614" t="s">
        <v>51</v>
      </c>
      <c r="E223" s="615"/>
      <c r="F223" s="616"/>
      <c r="G223" s="28">
        <f>SUM(G224,G229)</f>
        <v>3.75</v>
      </c>
      <c r="H223" s="216"/>
      <c r="I223" s="28" t="e">
        <f>SUM(I224,I229)</f>
        <v>#REF!</v>
      </c>
      <c r="J223" s="207" t="e">
        <f>#REF!</f>
        <v>#REF!</v>
      </c>
      <c r="K223" s="28">
        <f>BPBD!L223</f>
        <v>3.3374999999999999</v>
      </c>
      <c r="L223" s="28" t="e">
        <f>#REF!</f>
        <v>#REF!</v>
      </c>
      <c r="M223" s="28" t="e">
        <f>#REF!</f>
        <v>#REF!</v>
      </c>
      <c r="N223" s="28" t="e">
        <f>#REF!</f>
        <v>#REF!</v>
      </c>
      <c r="O223" s="28" t="e">
        <f>#REF!</f>
        <v>#REF!</v>
      </c>
      <c r="P223" s="28" t="e">
        <f>#REF!</f>
        <v>#REF!</v>
      </c>
      <c r="Q223" s="28" t="e">
        <f>#REF!</f>
        <v>#REF!</v>
      </c>
      <c r="R223" s="28" t="e">
        <f>#REF!</f>
        <v>#REF!</v>
      </c>
      <c r="S223" s="28" t="e">
        <f>#REF!</f>
        <v>#REF!</v>
      </c>
      <c r="T223" s="93" t="e">
        <f>#REF!</f>
        <v>#REF!</v>
      </c>
      <c r="U223" s="93" t="e">
        <f>#REF!</f>
        <v>#REF!</v>
      </c>
      <c r="V223" s="513" t="e">
        <f>#REF!</f>
        <v>#REF!</v>
      </c>
      <c r="W223" s="513" t="e">
        <f>#REF!</f>
        <v>#REF!</v>
      </c>
      <c r="X223" s="513" t="e">
        <f>#REF!</f>
        <v>#REF!</v>
      </c>
    </row>
    <row r="224" spans="1:24" ht="15.95" customHeight="1">
      <c r="A224" s="96"/>
      <c r="B224" s="91"/>
      <c r="C224" s="91"/>
      <c r="D224" s="91" t="s">
        <v>9</v>
      </c>
      <c r="E224" s="551" t="s">
        <v>819</v>
      </c>
      <c r="F224" s="552"/>
      <c r="G224" s="108">
        <v>2.5</v>
      </c>
      <c r="H224" s="214"/>
      <c r="I224" s="108" t="e">
        <f>AVERAGE(I225:I228)*G224</f>
        <v>#REF!</v>
      </c>
      <c r="J224" s="161" t="e">
        <f>#REF!</f>
        <v>#REF!</v>
      </c>
      <c r="K224" s="108">
        <f>BPBD!L224</f>
        <v>2.0874999999999999</v>
      </c>
      <c r="L224" s="108" t="e">
        <f>#REF!</f>
        <v>#REF!</v>
      </c>
      <c r="M224" s="108" t="e">
        <f>#REF!</f>
        <v>#REF!</v>
      </c>
      <c r="N224" s="108" t="e">
        <f>#REF!</f>
        <v>#REF!</v>
      </c>
      <c r="O224" s="108" t="e">
        <f>#REF!</f>
        <v>#REF!</v>
      </c>
      <c r="P224" s="108" t="e">
        <f>#REF!</f>
        <v>#REF!</v>
      </c>
      <c r="Q224" s="108" t="e">
        <f>#REF!</f>
        <v>#REF!</v>
      </c>
      <c r="R224" s="108" t="e">
        <f>#REF!</f>
        <v>#REF!</v>
      </c>
      <c r="S224" s="108" t="e">
        <f>#REF!</f>
        <v>#REF!</v>
      </c>
      <c r="T224" s="93" t="e">
        <f>#REF!</f>
        <v>#REF!</v>
      </c>
      <c r="U224" s="93" t="e">
        <f>#REF!</f>
        <v>#REF!</v>
      </c>
      <c r="V224" s="513" t="e">
        <f>#REF!</f>
        <v>#REF!</v>
      </c>
      <c r="W224" s="513" t="e">
        <f>#REF!</f>
        <v>#REF!</v>
      </c>
      <c r="X224" s="513" t="e">
        <f>#REF!</f>
        <v>#REF!</v>
      </c>
    </row>
    <row r="225" spans="1:24" ht="15.95" customHeight="1">
      <c r="A225" s="138"/>
      <c r="B225" s="92"/>
      <c r="C225" s="92"/>
      <c r="D225" s="92"/>
      <c r="E225" s="92" t="s">
        <v>152</v>
      </c>
      <c r="F225" s="296" t="s">
        <v>495</v>
      </c>
      <c r="G225" s="93"/>
      <c r="H225" s="215"/>
      <c r="I225" s="93" t="e">
        <f>AVERAGE(J225:S225)</f>
        <v>#REF!</v>
      </c>
      <c r="J225" s="162" t="e">
        <f>#REF!</f>
        <v>#REF!</v>
      </c>
      <c r="K225" s="93">
        <f>BPBD!L225</f>
        <v>0.67</v>
      </c>
      <c r="L225" s="93" t="e">
        <f>#REF!</f>
        <v>#REF!</v>
      </c>
      <c r="M225" s="93" t="e">
        <f>#REF!</f>
        <v>#REF!</v>
      </c>
      <c r="N225" s="93" t="e">
        <f>#REF!</f>
        <v>#REF!</v>
      </c>
      <c r="O225" s="93" t="e">
        <f>#REF!</f>
        <v>#REF!</v>
      </c>
      <c r="P225" s="93" t="e">
        <f>#REF!</f>
        <v>#REF!</v>
      </c>
      <c r="Q225" s="93" t="e">
        <f>#REF!</f>
        <v>#REF!</v>
      </c>
      <c r="R225" s="93" t="e">
        <f>#REF!</f>
        <v>#REF!</v>
      </c>
      <c r="S225" s="93" t="e">
        <f>#REF!</f>
        <v>#REF!</v>
      </c>
      <c r="T225" s="93" t="e">
        <f>#REF!</f>
        <v>#REF!</v>
      </c>
      <c r="U225" s="93" t="e">
        <f>#REF!</f>
        <v>#REF!</v>
      </c>
      <c r="V225" s="513" t="e">
        <f>#REF!</f>
        <v>#REF!</v>
      </c>
      <c r="W225" s="513" t="e">
        <f>#REF!</f>
        <v>#REF!</v>
      </c>
      <c r="X225" s="513" t="e">
        <f>#REF!</f>
        <v>#REF!</v>
      </c>
    </row>
    <row r="226" spans="1:24" ht="90">
      <c r="A226" s="138"/>
      <c r="B226" s="92"/>
      <c r="C226" s="92"/>
      <c r="D226" s="92"/>
      <c r="E226" s="92" t="s">
        <v>155</v>
      </c>
      <c r="F226" s="296" t="s">
        <v>820</v>
      </c>
      <c r="G226" s="93"/>
      <c r="H226" s="216"/>
      <c r="I226" s="93" t="e">
        <f>AVERAGE(J226:S226)</f>
        <v>#REF!</v>
      </c>
      <c r="J226" s="162" t="e">
        <f>#REF!</f>
        <v>#REF!</v>
      </c>
      <c r="K226" s="93">
        <f>BPBD!L226</f>
        <v>1</v>
      </c>
      <c r="L226" s="93" t="e">
        <f>#REF!</f>
        <v>#REF!</v>
      </c>
      <c r="M226" s="93" t="e">
        <f>#REF!</f>
        <v>#REF!</v>
      </c>
      <c r="N226" s="93" t="e">
        <f>#REF!</f>
        <v>#REF!</v>
      </c>
      <c r="O226" s="93" t="e">
        <f>#REF!</f>
        <v>#REF!</v>
      </c>
      <c r="P226" s="93" t="e">
        <f>#REF!</f>
        <v>#REF!</v>
      </c>
      <c r="Q226" s="93" t="e">
        <f>#REF!</f>
        <v>#REF!</v>
      </c>
      <c r="R226" s="93" t="e">
        <f>#REF!</f>
        <v>#REF!</v>
      </c>
      <c r="S226" s="93" t="e">
        <f>#REF!</f>
        <v>#REF!</v>
      </c>
      <c r="T226" s="93" t="e">
        <f>#REF!</f>
        <v>#REF!</v>
      </c>
      <c r="U226" s="93" t="e">
        <f>#REF!</f>
        <v>#REF!</v>
      </c>
      <c r="V226" s="513" t="e">
        <f>#REF!</f>
        <v>#REF!</v>
      </c>
      <c r="W226" s="513" t="e">
        <f>#REF!</f>
        <v>#REF!</v>
      </c>
      <c r="X226" s="513" t="e">
        <f>#REF!</f>
        <v>#REF!</v>
      </c>
    </row>
    <row r="227" spans="1:24" ht="30">
      <c r="A227" s="138"/>
      <c r="B227" s="92"/>
      <c r="C227" s="92"/>
      <c r="D227" s="92"/>
      <c r="E227" s="92"/>
      <c r="F227" s="143" t="s">
        <v>499</v>
      </c>
      <c r="G227" s="93"/>
      <c r="H227" s="216"/>
      <c r="I227" s="93"/>
      <c r="J227" s="162" t="e">
        <f>#REF!</f>
        <v>#REF!</v>
      </c>
      <c r="K227" s="93" t="str">
        <f>BPBD!L227</f>
        <v/>
      </c>
      <c r="L227" s="93" t="e">
        <f>#REF!</f>
        <v>#REF!</v>
      </c>
      <c r="M227" s="93" t="e">
        <f>#REF!</f>
        <v>#REF!</v>
      </c>
      <c r="N227" s="93" t="e">
        <f>#REF!</f>
        <v>#REF!</v>
      </c>
      <c r="O227" s="93" t="e">
        <f>#REF!</f>
        <v>#REF!</v>
      </c>
      <c r="P227" s="93" t="e">
        <f>#REF!</f>
        <v>#REF!</v>
      </c>
      <c r="Q227" s="93" t="e">
        <f>#REF!</f>
        <v>#REF!</v>
      </c>
      <c r="R227" s="93" t="e">
        <f>#REF!</f>
        <v>#REF!</v>
      </c>
      <c r="S227" s="93" t="e">
        <f>#REF!</f>
        <v>#REF!</v>
      </c>
      <c r="T227" s="93" t="e">
        <f>#REF!</f>
        <v>#REF!</v>
      </c>
      <c r="U227" s="93" t="e">
        <f>#REF!</f>
        <v>#REF!</v>
      </c>
      <c r="V227" s="513" t="e">
        <f>#REF!</f>
        <v>#REF!</v>
      </c>
      <c r="W227" s="513" t="e">
        <f>#REF!</f>
        <v>#REF!</v>
      </c>
      <c r="X227" s="513" t="e">
        <f>#REF!</f>
        <v>#REF!</v>
      </c>
    </row>
    <row r="228" spans="1:24" ht="30">
      <c r="A228" s="138"/>
      <c r="B228" s="92"/>
      <c r="C228" s="92"/>
      <c r="D228" s="92"/>
      <c r="E228" s="92"/>
      <c r="F228" s="143" t="s">
        <v>500</v>
      </c>
      <c r="G228" s="93"/>
      <c r="H228" s="216"/>
      <c r="I228" s="93"/>
      <c r="J228" s="162" t="e">
        <f>#REF!</f>
        <v>#REF!</v>
      </c>
      <c r="K228" s="93" t="str">
        <f>BPBD!L228</f>
        <v/>
      </c>
      <c r="L228" s="93" t="e">
        <f>#REF!</f>
        <v>#REF!</v>
      </c>
      <c r="M228" s="93" t="e">
        <f>#REF!</f>
        <v>#REF!</v>
      </c>
      <c r="N228" s="93" t="e">
        <f>#REF!</f>
        <v>#REF!</v>
      </c>
      <c r="O228" s="93" t="e">
        <f>#REF!</f>
        <v>#REF!</v>
      </c>
      <c r="P228" s="93" t="e">
        <f>#REF!</f>
        <v>#REF!</v>
      </c>
      <c r="Q228" s="93" t="e">
        <f>#REF!</f>
        <v>#REF!</v>
      </c>
      <c r="R228" s="93" t="e">
        <f>#REF!</f>
        <v>#REF!</v>
      </c>
      <c r="S228" s="93" t="e">
        <f>#REF!</f>
        <v>#REF!</v>
      </c>
      <c r="T228" s="93" t="e">
        <f>#REF!</f>
        <v>#REF!</v>
      </c>
      <c r="U228" s="93" t="e">
        <f>#REF!</f>
        <v>#REF!</v>
      </c>
      <c r="V228" s="513" t="e">
        <f>#REF!</f>
        <v>#REF!</v>
      </c>
      <c r="W228" s="513" t="e">
        <f>#REF!</f>
        <v>#REF!</v>
      </c>
      <c r="X228" s="513" t="e">
        <f>#REF!</f>
        <v>#REF!</v>
      </c>
    </row>
    <row r="229" spans="1:24">
      <c r="A229" s="96"/>
      <c r="B229" s="91"/>
      <c r="C229" s="91"/>
      <c r="D229" s="91" t="s">
        <v>11</v>
      </c>
      <c r="E229" s="551" t="s">
        <v>151</v>
      </c>
      <c r="F229" s="552"/>
      <c r="G229" s="108">
        <v>1.25</v>
      </c>
      <c r="H229" s="216"/>
      <c r="I229" s="108" t="e">
        <f>AVERAGE(I230)*G229</f>
        <v>#REF!</v>
      </c>
      <c r="J229" s="161" t="e">
        <f>#REF!</f>
        <v>#REF!</v>
      </c>
      <c r="K229" s="108">
        <f>BPBD!L229</f>
        <v>1.25</v>
      </c>
      <c r="L229" s="108" t="e">
        <f>#REF!</f>
        <v>#REF!</v>
      </c>
      <c r="M229" s="108" t="e">
        <f>#REF!</f>
        <v>#REF!</v>
      </c>
      <c r="N229" s="108" t="e">
        <f>#REF!</f>
        <v>#REF!</v>
      </c>
      <c r="O229" s="108" t="e">
        <f>#REF!</f>
        <v>#REF!</v>
      </c>
      <c r="P229" s="108" t="e">
        <f>#REF!</f>
        <v>#REF!</v>
      </c>
      <c r="Q229" s="108" t="e">
        <f>#REF!</f>
        <v>#REF!</v>
      </c>
      <c r="R229" s="108" t="e">
        <f>#REF!</f>
        <v>#REF!</v>
      </c>
      <c r="S229" s="108" t="e">
        <f>#REF!</f>
        <v>#REF!</v>
      </c>
      <c r="T229" s="93" t="e">
        <f>#REF!</f>
        <v>#REF!</v>
      </c>
      <c r="U229" s="93" t="e">
        <f>#REF!</f>
        <v>#REF!</v>
      </c>
      <c r="V229" s="513" t="e">
        <f>#REF!</f>
        <v>#REF!</v>
      </c>
      <c r="W229" s="513" t="e">
        <f>#REF!</f>
        <v>#REF!</v>
      </c>
      <c r="X229" s="513" t="e">
        <f>#REF!</f>
        <v>#REF!</v>
      </c>
    </row>
    <row r="230" spans="1:24" ht="15.95" customHeight="1">
      <c r="A230" s="138"/>
      <c r="B230" s="92"/>
      <c r="C230" s="92"/>
      <c r="D230" s="92"/>
      <c r="E230" s="141" t="s">
        <v>59</v>
      </c>
      <c r="F230" s="296" t="s">
        <v>501</v>
      </c>
      <c r="G230" s="93"/>
      <c r="H230" s="215"/>
      <c r="I230" s="309" t="e">
        <f>AVERAGE(J230:S230)</f>
        <v>#REF!</v>
      </c>
      <c r="J230" s="310" t="e">
        <f>#REF!</f>
        <v>#REF!</v>
      </c>
      <c r="K230" s="311">
        <f>BPBD!L230</f>
        <v>1</v>
      </c>
      <c r="L230" s="311" t="e">
        <f>#REF!</f>
        <v>#REF!</v>
      </c>
      <c r="M230" s="311" t="e">
        <f>#REF!</f>
        <v>#REF!</v>
      </c>
      <c r="N230" s="311" t="e">
        <f>#REF!</f>
        <v>#REF!</v>
      </c>
      <c r="O230" s="311" t="e">
        <f>#REF!</f>
        <v>#REF!</v>
      </c>
      <c r="P230" s="311" t="e">
        <f>#REF!</f>
        <v>#REF!</v>
      </c>
      <c r="Q230" s="311" t="e">
        <f>#REF!</f>
        <v>#REF!</v>
      </c>
      <c r="R230" s="311" t="e">
        <f>#REF!</f>
        <v>#REF!</v>
      </c>
      <c r="S230" s="311" t="e">
        <f>#REF!</f>
        <v>#REF!</v>
      </c>
      <c r="T230" s="93" t="e">
        <f>#REF!</f>
        <v>#REF!</v>
      </c>
      <c r="U230" s="93" t="e">
        <f>#REF!</f>
        <v>#REF!</v>
      </c>
      <c r="V230" s="513" t="e">
        <f>#REF!</f>
        <v>#REF!</v>
      </c>
      <c r="W230" s="513" t="e">
        <f>#REF!</f>
        <v>#REF!</v>
      </c>
      <c r="X230" s="513" t="e">
        <f>#REF!</f>
        <v>#REF!</v>
      </c>
    </row>
    <row r="231" spans="1:24">
      <c r="H231" s="216"/>
      <c r="J231" s="312"/>
      <c r="K231" s="312"/>
      <c r="L231" s="312"/>
      <c r="M231" s="312"/>
      <c r="N231" s="312"/>
      <c r="O231" s="312"/>
      <c r="P231" s="312"/>
      <c r="Q231" s="312"/>
      <c r="R231" s="312"/>
      <c r="S231" s="312"/>
      <c r="T231" s="312"/>
      <c r="U231" s="312"/>
      <c r="V231" s="312"/>
      <c r="W231" s="312"/>
      <c r="X231" s="312"/>
    </row>
    <row r="232" spans="1:24">
      <c r="J232" s="312"/>
      <c r="K232" s="312"/>
      <c r="L232" s="312"/>
      <c r="M232" s="312"/>
      <c r="N232" s="312"/>
      <c r="O232" s="312"/>
      <c r="P232" s="312"/>
      <c r="Q232" s="312"/>
      <c r="R232" s="312"/>
      <c r="S232" s="312"/>
      <c r="T232" s="312"/>
      <c r="U232" s="312"/>
      <c r="V232" s="312"/>
      <c r="W232" s="312"/>
      <c r="X232" s="312"/>
    </row>
  </sheetData>
  <autoFilter ref="A2:U231"/>
  <customSheetViews>
    <customSheetView guid="{E05F132A-412E-4237-9871-419D88A58643}" scale="87" showAutoFilter="1">
      <pane ySplit="2" topLeftCell="A14" activePane="bottomLeft" state="frozen"/>
      <selection pane="bottomLeft" activeCell="F20" sqref="F20"/>
      <pageMargins left="0.7" right="0.7" top="0.75" bottom="0.75" header="0.3" footer="0.3"/>
      <pageSetup paperSize="9" orientation="portrait" horizontalDpi="0" verticalDpi="0" r:id="rId1"/>
      <autoFilter ref="A2:U231"/>
    </customSheetView>
  </customSheetViews>
  <mergeCells count="64">
    <mergeCell ref="E166:F166"/>
    <mergeCell ref="E169:F169"/>
    <mergeCell ref="D173:F173"/>
    <mergeCell ref="E174:F174"/>
    <mergeCell ref="E200:F200"/>
    <mergeCell ref="E106:F106"/>
    <mergeCell ref="E129:F129"/>
    <mergeCell ref="E134:F134"/>
    <mergeCell ref="E138:F138"/>
    <mergeCell ref="C141:F141"/>
    <mergeCell ref="E108:F108"/>
    <mergeCell ref="E113:F113"/>
    <mergeCell ref="D117:F117"/>
    <mergeCell ref="E118:F118"/>
    <mergeCell ref="E122:F122"/>
    <mergeCell ref="E63:F63"/>
    <mergeCell ref="E70:F70"/>
    <mergeCell ref="E90:F90"/>
    <mergeCell ref="E95:F95"/>
    <mergeCell ref="E102:F102"/>
    <mergeCell ref="E73:F73"/>
    <mergeCell ref="E76:F76"/>
    <mergeCell ref="E79:F79"/>
    <mergeCell ref="E86:F86"/>
    <mergeCell ref="D89:F89"/>
    <mergeCell ref="E42:F42"/>
    <mergeCell ref="E52:F52"/>
    <mergeCell ref="D55:F55"/>
    <mergeCell ref="E56:F56"/>
    <mergeCell ref="E60:F60"/>
    <mergeCell ref="D22:F22"/>
    <mergeCell ref="E23:F23"/>
    <mergeCell ref="D26:F26"/>
    <mergeCell ref="E27:F27"/>
    <mergeCell ref="D41:F41"/>
    <mergeCell ref="E19:F19"/>
    <mergeCell ref="A1:F1"/>
    <mergeCell ref="D5:F5"/>
    <mergeCell ref="E6:F6"/>
    <mergeCell ref="E10:F10"/>
    <mergeCell ref="E14:F14"/>
    <mergeCell ref="D142:F142"/>
    <mergeCell ref="E143:F143"/>
    <mergeCell ref="E150:F150"/>
    <mergeCell ref="E152:F152"/>
    <mergeCell ref="D154:F154"/>
    <mergeCell ref="E155:F155"/>
    <mergeCell ref="D160:F160"/>
    <mergeCell ref="E161:F161"/>
    <mergeCell ref="D163:F163"/>
    <mergeCell ref="E164:F164"/>
    <mergeCell ref="D223:F223"/>
    <mergeCell ref="E224:F224"/>
    <mergeCell ref="E229:F229"/>
    <mergeCell ref="E176:F176"/>
    <mergeCell ref="E178:F178"/>
    <mergeCell ref="D183:F183"/>
    <mergeCell ref="E184:F184"/>
    <mergeCell ref="E198:F198"/>
    <mergeCell ref="E202:F202"/>
    <mergeCell ref="D204:F204"/>
    <mergeCell ref="E205:F205"/>
    <mergeCell ref="E211:F211"/>
    <mergeCell ref="E218:F218"/>
  </mergeCells>
  <pageMargins left="0.31496062992125984" right="0.70866141732283472" top="0.74803149606299213" bottom="0.74803149606299213" header="0.31496062992125984" footer="0.31496062992125984"/>
  <pageSetup paperSize="5" scale="60" orientation="landscape"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pageSetUpPr fitToPage="1"/>
  </sheetPr>
  <dimension ref="A1:O230"/>
  <sheetViews>
    <sheetView tabSelected="1" topLeftCell="B1" zoomScaleNormal="100" workbookViewId="0">
      <pane ySplit="2" topLeftCell="A200" activePane="bottomLeft" state="frozen"/>
      <selection activeCell="B1" sqref="A1:XFD1048576"/>
      <selection pane="bottomLeft" activeCell="O238" sqref="O238"/>
    </sheetView>
  </sheetViews>
  <sheetFormatPr defaultColWidth="8.85546875" defaultRowHeight="15"/>
  <cols>
    <col min="1" max="1" width="4.140625" style="85" hidden="1" customWidth="1"/>
    <col min="2" max="2" width="2.85546875" style="85" bestFit="1" customWidth="1"/>
    <col min="3" max="3" width="2.7109375" style="85" bestFit="1" customWidth="1"/>
    <col min="4" max="4" width="2.140625" style="85" bestFit="1" customWidth="1"/>
    <col min="5" max="5" width="3.140625" style="85" bestFit="1" customWidth="1"/>
    <col min="6" max="6" width="2.7109375" style="85" bestFit="1" customWidth="1"/>
    <col min="7" max="7" width="33" style="85" customWidth="1"/>
    <col min="8" max="8" width="5.85546875" style="135" bestFit="1" customWidth="1"/>
    <col min="9" max="9" width="66.7109375" style="132" customWidth="1"/>
    <col min="10" max="10" width="13.28515625" style="135" bestFit="1" customWidth="1"/>
    <col min="11" max="11" width="21" style="135" customWidth="1"/>
    <col min="12" max="12" width="7.85546875" style="135" bestFit="1" customWidth="1"/>
    <col min="13" max="13" width="2.85546875" style="135" bestFit="1" customWidth="1"/>
    <col min="14" max="14" width="8.85546875" style="85"/>
    <col min="15" max="15" width="54.42578125" style="132" customWidth="1"/>
    <col min="16" max="16384" width="8.85546875" style="85"/>
  </cols>
  <sheetData>
    <row r="1" spans="1:15" ht="30">
      <c r="A1" s="85">
        <v>1</v>
      </c>
      <c r="B1" s="656" t="s">
        <v>0</v>
      </c>
      <c r="C1" s="656"/>
      <c r="D1" s="656"/>
      <c r="E1" s="656"/>
      <c r="F1" s="656"/>
      <c r="G1" s="656"/>
      <c r="H1" s="113" t="s">
        <v>158</v>
      </c>
      <c r="I1" s="113" t="s">
        <v>159</v>
      </c>
      <c r="J1" s="113" t="s">
        <v>160</v>
      </c>
      <c r="K1" s="113" t="s">
        <v>509</v>
      </c>
      <c r="L1" s="113" t="s">
        <v>569</v>
      </c>
      <c r="M1" s="113" t="s">
        <v>570</v>
      </c>
      <c r="N1" s="166"/>
      <c r="O1" s="481" t="s">
        <v>571</v>
      </c>
    </row>
    <row r="2" spans="1:15" s="120" customFormat="1">
      <c r="A2" s="120">
        <v>2</v>
      </c>
      <c r="B2" s="118"/>
      <c r="C2" s="118"/>
      <c r="D2" s="118"/>
      <c r="E2" s="118"/>
      <c r="F2" s="118"/>
      <c r="G2" s="118"/>
      <c r="H2" s="119"/>
      <c r="I2" s="127"/>
      <c r="J2" s="119"/>
      <c r="K2" s="119"/>
      <c r="L2" s="119"/>
      <c r="M2" s="119"/>
      <c r="O2" s="127"/>
    </row>
    <row r="3" spans="1:15">
      <c r="A3" s="85">
        <v>3</v>
      </c>
      <c r="B3" s="114" t="s">
        <v>4</v>
      </c>
      <c r="C3" s="663" t="s">
        <v>162</v>
      </c>
      <c r="D3" s="664"/>
      <c r="E3" s="664"/>
      <c r="F3" s="664"/>
      <c r="G3" s="665"/>
      <c r="H3" s="158">
        <f>SUM(H4,H141)</f>
        <v>36.299999999999997</v>
      </c>
      <c r="I3" s="121"/>
      <c r="J3" s="133"/>
      <c r="K3" s="133"/>
      <c r="L3" s="158" t="e">
        <f>SUM(L4,L141)</f>
        <v>#DIV/0!</v>
      </c>
      <c r="M3" s="133"/>
      <c r="O3" s="131"/>
    </row>
    <row r="4" spans="1:15">
      <c r="A4" s="120">
        <v>4</v>
      </c>
      <c r="B4" s="86"/>
      <c r="C4" s="110" t="s">
        <v>6</v>
      </c>
      <c r="D4" s="540" t="s">
        <v>161</v>
      </c>
      <c r="E4" s="541"/>
      <c r="F4" s="541"/>
      <c r="G4" s="666"/>
      <c r="H4" s="159">
        <f>SUM(H5,H22,H26,H41,H55,H78,H89,H117)</f>
        <v>14.600000000000001</v>
      </c>
      <c r="I4" s="122"/>
      <c r="J4" s="87"/>
      <c r="K4" s="87"/>
      <c r="L4" s="87">
        <f>SUM(L5,L22,L26,L41,L55,L78,L89,L117)</f>
        <v>9.5773055555555562</v>
      </c>
      <c r="M4" s="87"/>
      <c r="O4" s="226"/>
    </row>
    <row r="5" spans="1:15">
      <c r="A5" s="120">
        <v>5</v>
      </c>
      <c r="B5" s="97"/>
      <c r="C5" s="98"/>
      <c r="D5" s="98">
        <v>1</v>
      </c>
      <c r="E5" s="614" t="s">
        <v>8</v>
      </c>
      <c r="F5" s="615"/>
      <c r="G5" s="616"/>
      <c r="H5" s="28">
        <f>SUM(H6:H19)</f>
        <v>2</v>
      </c>
      <c r="I5" s="124"/>
      <c r="J5" s="28"/>
      <c r="K5" s="28"/>
      <c r="L5" s="28">
        <f>SUM(L6,L10,L14,L19)</f>
        <v>1.0653333333333332</v>
      </c>
      <c r="M5" s="28"/>
      <c r="O5" s="124"/>
    </row>
    <row r="6" spans="1:15">
      <c r="A6" s="120">
        <v>6</v>
      </c>
      <c r="B6" s="89"/>
      <c r="C6" s="90"/>
      <c r="D6" s="91"/>
      <c r="E6" s="91" t="s">
        <v>9</v>
      </c>
      <c r="F6" s="551" t="s">
        <v>88</v>
      </c>
      <c r="G6" s="552"/>
      <c r="H6" s="108">
        <v>0.4</v>
      </c>
      <c r="I6" s="128"/>
      <c r="J6" s="108"/>
      <c r="K6" s="108"/>
      <c r="L6" s="108">
        <f>AVERAGE(L7:L9)*H6</f>
        <v>0.1546666666666667</v>
      </c>
      <c r="M6" s="108"/>
      <c r="O6" s="128"/>
    </row>
    <row r="7" spans="1:15" s="94" customFormat="1" ht="90">
      <c r="A7" s="85">
        <v>7</v>
      </c>
      <c r="B7" s="518"/>
      <c r="C7" s="518"/>
      <c r="D7" s="518"/>
      <c r="E7" s="518"/>
      <c r="F7" s="519" t="s">
        <v>152</v>
      </c>
      <c r="G7" s="520" t="s">
        <v>153</v>
      </c>
      <c r="H7" s="93"/>
      <c r="I7" s="129" t="s">
        <v>514</v>
      </c>
      <c r="J7" s="93" t="s">
        <v>154</v>
      </c>
      <c r="K7" s="167" t="s">
        <v>825</v>
      </c>
      <c r="L7" s="93">
        <f>IF(J7="Ya/Tidak",IF(K7="Ya",1,IF(K7="Tidak",0,"Blm Diisi")),IF(J7="A/B/C",IF(K7="A",1,IF(K7="B",0.5,IF(K7="C",0,"Blm Diisi"))),IF(J7="A/B/C/D",IF(K7="A",1,IF(K7="B",0.67,IF(K7="C",0.33,IF(K7="D",0,"Blm Diisi")))),IF(J7="A/B/C/D/E",IF(K7="A",1,IF(K7="B",0.75,IF(K7="C",0.5,IF(K7="D",0.25,IF(K7="E",0,"Blm Diisi"))))),IF(J7="%",IF(K7="","Blm Diisi",K7),IF(J7="Jumlah",IF(K7="","Blm Diisi",""),IF(J7="Rupiah",IF(K7="","Blm Diisi",""),IF(J7="","","-"))))))))</f>
        <v>0.5</v>
      </c>
      <c r="M7" s="93"/>
      <c r="O7" s="486" t="s">
        <v>959</v>
      </c>
    </row>
    <row r="8" spans="1:15" s="94" customFormat="1" ht="180">
      <c r="A8" s="120">
        <v>8</v>
      </c>
      <c r="B8" s="518"/>
      <c r="C8" s="518"/>
      <c r="D8" s="518"/>
      <c r="E8" s="518"/>
      <c r="F8" s="519" t="s">
        <v>155</v>
      </c>
      <c r="G8" s="520" t="s">
        <v>657</v>
      </c>
      <c r="H8" s="93"/>
      <c r="I8" s="129" t="s">
        <v>672</v>
      </c>
      <c r="J8" s="93" t="s">
        <v>156</v>
      </c>
      <c r="K8" s="167" t="s">
        <v>827</v>
      </c>
      <c r="L8" s="93">
        <f>IF(J8="Ya/Tidak",IF(K8="Ya",1,IF(K8="Tidak",0,"Blm Diisi")),IF(J8="A/B/C",IF(K8="A",1,IF(K8="B",0.5,IF(K8="C",0,"Blm Diisi"))),IF(J8="A/B/C/D",IF(K8="A",1,IF(K8="B",0.67,IF(K8="C",0.33,IF(K8="D",0,"Blm Diisi")))),IF(J8="A/B/C/D/E",IF(K8="A",1,IF(K8="B",0.75,IF(K8="C",0.5,IF(K8="D",0.25,IF(K8="E",0,"Blm Diisi"))))),IF(J8="%",IF(K8="","Blm Diisi",K8),IF(J8="Jumlah",IF(K8="","Blm Diisi",""),IF(J8="Rupiah",IF(K8="","Blm Diisi",""),IF(J8="","","-"))))))))</f>
        <v>0.33</v>
      </c>
      <c r="M8" s="93"/>
      <c r="O8" s="486" t="s">
        <v>960</v>
      </c>
    </row>
    <row r="9" spans="1:15" s="94" customFormat="1" ht="105">
      <c r="A9" s="85">
        <v>9</v>
      </c>
      <c r="B9" s="518"/>
      <c r="C9" s="518"/>
      <c r="D9" s="518"/>
      <c r="E9" s="518"/>
      <c r="F9" s="519" t="s">
        <v>157</v>
      </c>
      <c r="G9" s="520" t="s">
        <v>658</v>
      </c>
      <c r="H9" s="93"/>
      <c r="I9" s="129" t="s">
        <v>671</v>
      </c>
      <c r="J9" s="93" t="s">
        <v>156</v>
      </c>
      <c r="K9" s="167" t="s">
        <v>827</v>
      </c>
      <c r="L9" s="93">
        <f>IF(J9="Ya/Tidak",IF(K9="Ya",1,IF(K9="Tidak",0,"Blm Diisi")),IF(J9="A/B/C",IF(K9="A",1,IF(K9="B",0.5,IF(K9="C",0,"Blm Diisi"))),IF(J9="A/B/C/D",IF(K9="A",1,IF(K9="B",0.67,IF(K9="C",0.33,IF(K9="D",0,"Blm Diisi")))),IF(J9="A/B/C/D/E",IF(K9="A",1,IF(K9="B",0.75,IF(K9="C",0.5,IF(K9="D",0.25,IF(K9="E",0,"Blm Diisi"))))),IF(J9="%",IF(K9="","Blm Diisi",K9),IF(J9="Jumlah",IF(K9="","Blm Diisi",""),IF(J9="Rupiah",IF(K9="","Blm Diisi",""),IF(J9="","","-"))))))))</f>
        <v>0.33</v>
      </c>
      <c r="M9" s="93"/>
      <c r="O9" s="486"/>
    </row>
    <row r="10" spans="1:15">
      <c r="A10" s="120">
        <v>10</v>
      </c>
      <c r="B10" s="521"/>
      <c r="C10" s="521"/>
      <c r="D10" s="521"/>
      <c r="E10" s="521" t="s">
        <v>11</v>
      </c>
      <c r="F10" s="669" t="s">
        <v>89</v>
      </c>
      <c r="G10" s="670"/>
      <c r="H10" s="108">
        <v>0.4</v>
      </c>
      <c r="I10" s="128"/>
      <c r="J10" s="108"/>
      <c r="K10" s="108"/>
      <c r="L10" s="108">
        <f>AVERAGE(L11:L13)*H10</f>
        <v>0.11066666666666668</v>
      </c>
      <c r="M10" s="108"/>
      <c r="O10" s="128"/>
    </row>
    <row r="11" spans="1:15" s="137" customFormat="1" ht="30">
      <c r="A11" s="85">
        <v>11</v>
      </c>
      <c r="B11" s="522"/>
      <c r="C11" s="522"/>
      <c r="D11" s="522"/>
      <c r="E11" s="522"/>
      <c r="F11" s="519" t="s">
        <v>152</v>
      </c>
      <c r="G11" s="520" t="s">
        <v>505</v>
      </c>
      <c r="H11" s="93"/>
      <c r="I11" s="129" t="s">
        <v>505</v>
      </c>
      <c r="J11" s="93" t="s">
        <v>169</v>
      </c>
      <c r="K11" s="300" t="s">
        <v>828</v>
      </c>
      <c r="L11" s="93">
        <f>IF(J11="Ya/Tidak",IF(K11="Ya",1,IF(K11="Tidak",0,"Blm Diisi")),IF(J11="A/B/C",IF(K11="A",1,IF(K11="B",0.5,IF(K11="C",0,"Blm Diisi"))),IF(J11="A/B/C/D",IF(K11="A",1,IF(K11="B",0.67,IF(K11="C",0.33,IF(K11="D",0,"Blm Diisi")))),IF(J11="A/B/C/D/E",IF(K11="A",1,IF(K11="B",0.75,IF(K11="C",0.5,IF(K11="D",0.25,IF(K11="E",0,"Blm Diisi"))))),IF(J11="%",IF(K11="","Blm Diisi",K11),IF(J11="Jumlah",IF(K11="","Blm Diisi",""),IF(J11="Rupiah",IF(K11="","Blm Diisi",""),IF(J11="","","-"))))))))</f>
        <v>0</v>
      </c>
      <c r="M11" s="93"/>
      <c r="O11" s="486" t="s">
        <v>960</v>
      </c>
    </row>
    <row r="12" spans="1:15" s="137" customFormat="1" ht="120">
      <c r="A12" s="120">
        <v>12</v>
      </c>
      <c r="B12" s="522"/>
      <c r="C12" s="522"/>
      <c r="D12" s="522"/>
      <c r="E12" s="522"/>
      <c r="F12" s="519" t="s">
        <v>155</v>
      </c>
      <c r="G12" s="520" t="s">
        <v>166</v>
      </c>
      <c r="H12" s="93"/>
      <c r="I12" s="129" t="s">
        <v>670</v>
      </c>
      <c r="J12" s="93" t="s">
        <v>156</v>
      </c>
      <c r="K12" s="167" t="s">
        <v>827</v>
      </c>
      <c r="L12" s="93">
        <f>IF(J12="Ya/Tidak",IF(K12="Ya",1,IF(K12="Tidak",0,"Blm Diisi")),IF(J12="A/B/C",IF(K12="A",1,IF(K12="B",0.5,IF(K12="C",0,"Blm Diisi"))),IF(J12="A/B/C/D",IF(K12="A",1,IF(K12="B",0.67,IF(K12="C",0.33,IF(K12="D",0,"Blm Diisi")))),IF(J12="A/B/C/D/E",IF(K12="A",1,IF(K12="B",0.75,IF(K12="C",0.5,IF(K12="D",0.25,IF(K12="E",0,"Blm Diisi"))))),IF(J12="%",IF(K12="","Blm Diisi",K12),IF(J12="Jumlah",IF(K12="","Blm Diisi",""),IF(J12="Rupiah",IF(K12="","Blm Diisi",""),IF(J12="","","-"))))))))</f>
        <v>0.33</v>
      </c>
      <c r="M12" s="93"/>
      <c r="O12" s="486" t="s">
        <v>960</v>
      </c>
    </row>
    <row r="13" spans="1:15" s="137" customFormat="1" ht="120">
      <c r="A13" s="85">
        <v>13</v>
      </c>
      <c r="B13" s="522"/>
      <c r="C13" s="522"/>
      <c r="D13" s="522"/>
      <c r="E13" s="522"/>
      <c r="F13" s="519" t="s">
        <v>157</v>
      </c>
      <c r="G13" s="520" t="s">
        <v>168</v>
      </c>
      <c r="H13" s="93"/>
      <c r="I13" s="129" t="s">
        <v>170</v>
      </c>
      <c r="J13" s="93" t="s">
        <v>154</v>
      </c>
      <c r="K13" s="167" t="s">
        <v>825</v>
      </c>
      <c r="L13" s="93">
        <f>IF(J13="Ya/Tidak",IF(K13="Ya",1,IF(K13="Tidak",0,"Blm Diisi")),IF(J13="A/B/C",IF(K13="A",1,IF(K13="B",0.5,IF(K13="C",0,"Blm Diisi"))),IF(J13="A/B/C/D",IF(K13="A",1,IF(K13="B",0.67,IF(K13="C",0.33,IF(K13="D",0,"Blm Diisi")))),IF(J13="A/B/C/D/E",IF(K13="A",1,IF(K13="B",0.75,IF(K13="C",0.5,IF(K13="D",0.25,IF(K13="E",0,"Blm Diisi"))))),IF(J13="%",IF(K13="","Blm Diisi",K13),IF(J13="Jumlah",IF(K13="","Blm Diisi",""),IF(J13="Rupiah",IF(K13="","Blm Diisi",""),IF(J13="","","-"))))))))</f>
        <v>0.5</v>
      </c>
      <c r="M13" s="93"/>
      <c r="O13" s="486" t="s">
        <v>962</v>
      </c>
    </row>
    <row r="14" spans="1:15" ht="30">
      <c r="A14" s="120">
        <v>14</v>
      </c>
      <c r="B14" s="523"/>
      <c r="C14" s="524"/>
      <c r="D14" s="524"/>
      <c r="E14" s="521" t="s">
        <v>13</v>
      </c>
      <c r="F14" s="669" t="s">
        <v>90</v>
      </c>
      <c r="G14" s="670"/>
      <c r="H14" s="108">
        <v>0.8</v>
      </c>
      <c r="I14" s="128"/>
      <c r="J14" s="108"/>
      <c r="K14" s="108"/>
      <c r="L14" s="108">
        <f>AVERAGE(L15:L18)*H14</f>
        <v>0.4</v>
      </c>
      <c r="M14" s="108"/>
      <c r="O14" s="128"/>
    </row>
    <row r="15" spans="1:15" s="137" customFormat="1" ht="165">
      <c r="A15" s="85">
        <v>15</v>
      </c>
      <c r="B15" s="525"/>
      <c r="C15" s="518"/>
      <c r="D15" s="518"/>
      <c r="E15" s="522"/>
      <c r="F15" s="519" t="s">
        <v>152</v>
      </c>
      <c r="G15" s="520" t="s">
        <v>174</v>
      </c>
      <c r="H15" s="93"/>
      <c r="I15" s="129" t="s">
        <v>679</v>
      </c>
      <c r="J15" s="93" t="s">
        <v>156</v>
      </c>
      <c r="K15" s="167" t="s">
        <v>825</v>
      </c>
      <c r="L15" s="93">
        <f>IF(J15="Ya/Tidak",IF(K15="Ya",1,IF(K15="Tidak",0,"Blm Diisi")),IF(J15="A/B/C",IF(K15="A",1,IF(K15="B",0.5,IF(K15="C",0,"Blm Diisi"))),IF(J15="A/B/C/D",IF(K15="A",1,IF(K15="B",0.67,IF(K15="C",0.33,IF(K15="D",0,"Blm Diisi")))),IF(J15="A/B/C/D/E",IF(K15="A",1,IF(K15="B",0.75,IF(K15="C",0.5,IF(K15="D",0.25,IF(K15="E",0,"Blm Diisi"))))),IF(J15="%",IF(K15="","Blm Diisi",K15),IF(J15="Jumlah",IF(K15="","Blm Diisi",""),IF(J15="Rupiah",IF(K15="","Blm Diisi",""),IF(J15="","","-"))))))))</f>
        <v>0.67</v>
      </c>
      <c r="M15" s="93"/>
      <c r="O15" s="486" t="s">
        <v>963</v>
      </c>
    </row>
    <row r="16" spans="1:15" s="137" customFormat="1" ht="90">
      <c r="A16" s="120">
        <v>16</v>
      </c>
      <c r="B16" s="525"/>
      <c r="C16" s="518"/>
      <c r="D16" s="518"/>
      <c r="E16" s="522"/>
      <c r="F16" s="519" t="s">
        <v>155</v>
      </c>
      <c r="G16" s="520" t="s">
        <v>590</v>
      </c>
      <c r="H16" s="93"/>
      <c r="I16" s="129" t="s">
        <v>680</v>
      </c>
      <c r="J16" s="93" t="s">
        <v>154</v>
      </c>
      <c r="K16" s="167" t="s">
        <v>825</v>
      </c>
      <c r="L16" s="93">
        <f>IF(J16="Ya/Tidak",IF(K16="Ya",1,IF(K16="Tidak",0,"Blm Diisi")),IF(J16="A/B/C",IF(K16="A",1,IF(K16="B",0.5,IF(K16="C",0,"Blm Diisi"))),IF(J16="A/B/C/D",IF(K16="A",1,IF(K16="B",0.67,IF(K16="C",0.33,IF(K16="D",0,"Blm Diisi")))),IF(J16="A/B/C/D/E",IF(K16="A",1,IF(K16="B",0.75,IF(K16="C",0.5,IF(K16="D",0.25,IF(K16="E",0,"Blm Diisi"))))),IF(J16="%",IF(K16="","Blm Diisi",K16),IF(J16="Jumlah",IF(K16="","Blm Diisi",""),IF(J16="Rupiah",IF(K16="","Blm Diisi",""),IF(J16="","","-"))))))))</f>
        <v>0.5</v>
      </c>
      <c r="M16" s="93"/>
      <c r="O16" s="486"/>
    </row>
    <row r="17" spans="1:15" s="137" customFormat="1" ht="75">
      <c r="A17" s="85">
        <v>17</v>
      </c>
      <c r="B17" s="525"/>
      <c r="C17" s="518"/>
      <c r="D17" s="518"/>
      <c r="E17" s="522"/>
      <c r="F17" s="519" t="s">
        <v>157</v>
      </c>
      <c r="G17" s="520" t="s">
        <v>176</v>
      </c>
      <c r="H17" s="93"/>
      <c r="I17" s="129" t="s">
        <v>178</v>
      </c>
      <c r="J17" s="93" t="s">
        <v>154</v>
      </c>
      <c r="K17" s="167" t="s">
        <v>825</v>
      </c>
      <c r="L17" s="93">
        <f>IF(J17="Ya/Tidak",IF(K17="Ya",1,IF(K17="Tidak",0,"Blm Diisi")),IF(J17="A/B/C",IF(K17="A",1,IF(K17="B",0.5,IF(K17="C",0,"Blm Diisi"))),IF(J17="A/B/C/D",IF(K17="A",1,IF(K17="B",0.67,IF(K17="C",0.33,IF(K17="D",0,"Blm Diisi")))),IF(J17="A/B/C/D/E",IF(K17="A",1,IF(K17="B",0.75,IF(K17="C",0.5,IF(K17="D",0.25,IF(K17="E",0,"Blm Diisi"))))),IF(J17="%",IF(K17="","Blm Diisi",K17),IF(J17="Jumlah",IF(K17="","Blm Diisi",""),IF(J17="Rupiah",IF(K17="","Blm Diisi",""),IF(J17="","","-"))))))))</f>
        <v>0.5</v>
      </c>
      <c r="M17" s="93"/>
      <c r="O17" s="486"/>
    </row>
    <row r="18" spans="1:15" s="137" customFormat="1" ht="105">
      <c r="A18" s="120">
        <v>18</v>
      </c>
      <c r="B18" s="526"/>
      <c r="C18" s="518"/>
      <c r="D18" s="518"/>
      <c r="E18" s="522"/>
      <c r="F18" s="519" t="s">
        <v>164</v>
      </c>
      <c r="G18" s="520" t="s">
        <v>678</v>
      </c>
      <c r="H18" s="93"/>
      <c r="I18" s="129" t="s">
        <v>682</v>
      </c>
      <c r="J18" s="93" t="s">
        <v>156</v>
      </c>
      <c r="K18" s="516" t="s">
        <v>827</v>
      </c>
      <c r="L18" s="93">
        <f>IF(J18="Ya/Tidak",IF(K18="Ya",1,IF(K18="Tidak",0,"Blm Diisi")),IF(J18="A/B/C",IF(K18="A",1,IF(K18="B",0.5,IF(K18="C",0,"Blm Diisi"))),IF(J18="A/B/C/D",IF(K18="A",1,IF(K18="B",0.67,IF(K18="C",0.33,IF(K18="D",0,"Blm Diisi")))),IF(J18="A/B/C/D/E",IF(K18="A",1,IF(K18="B",0.75,IF(K18="C",0.5,IF(K18="D",0.25,IF(K18="E",0,"Blm Diisi"))))),IF(J18="%",IF(K18="","Blm Diisi",K18),IF(J18="Jumlah",IF(K18="","Blm Diisi",""),IF(J18="Rupiah",IF(K18="","Blm Diisi",""),IF(J18="","","-"))))))))</f>
        <v>0.33</v>
      </c>
      <c r="M18" s="93"/>
      <c r="O18" s="517" t="s">
        <v>964</v>
      </c>
    </row>
    <row r="19" spans="1:15">
      <c r="A19" s="85">
        <v>19</v>
      </c>
      <c r="B19" s="96"/>
      <c r="C19" s="91"/>
      <c r="D19" s="91"/>
      <c r="E19" s="95" t="s">
        <v>15</v>
      </c>
      <c r="F19" s="547" t="s">
        <v>91</v>
      </c>
      <c r="G19" s="548"/>
      <c r="H19" s="108">
        <v>0.4</v>
      </c>
      <c r="I19" s="128"/>
      <c r="J19" s="108"/>
      <c r="K19" s="108"/>
      <c r="L19" s="108">
        <f>AVERAGE(L20:L21)*H19</f>
        <v>0.4</v>
      </c>
      <c r="M19" s="108"/>
      <c r="O19" s="128"/>
    </row>
    <row r="20" spans="1:15" s="137" customFormat="1" ht="120">
      <c r="A20" s="120">
        <v>20</v>
      </c>
      <c r="B20" s="525"/>
      <c r="C20" s="518"/>
      <c r="D20" s="518"/>
      <c r="E20" s="527"/>
      <c r="F20" s="518" t="s">
        <v>152</v>
      </c>
      <c r="G20" s="520" t="s">
        <v>512</v>
      </c>
      <c r="H20" s="93"/>
      <c r="I20" s="129" t="s">
        <v>684</v>
      </c>
      <c r="J20" s="93" t="s">
        <v>156</v>
      </c>
      <c r="K20" s="167" t="s">
        <v>824</v>
      </c>
      <c r="L20" s="93">
        <f>IF(J20="Ya/Tidak",IF(K20="Ya",1,IF(K20="Tidak",0,"Blm Diisi")),IF(J20="A/B/C",IF(K20="A",1,IF(K20="B",0.5,IF(K20="C",0,"Blm Diisi"))),IF(J20="A/B/C/D",IF(K20="A",1,IF(K20="B",0.67,IF(K20="C",0.33,IF(K20="D",0,"Blm Diisi")))),IF(J20="A/B/C/D/E",IF(K20="A",1,IF(K20="B",0.75,IF(K20="C",0.5,IF(K20="D",0.25,IF(K20="E",0,"Blm Diisi"))))),IF(J20="%",IF(K20="","Blm Diisi",K20),IF(J20="Jumlah",IF(K20="","Blm Diisi",""),IF(J20="Rupiah",IF(K20="","Blm Diisi",""),IF(J20="","","-"))))))))</f>
        <v>1</v>
      </c>
      <c r="M20" s="93"/>
      <c r="O20" s="486" t="s">
        <v>965</v>
      </c>
    </row>
    <row r="21" spans="1:15" s="137" customFormat="1" ht="120">
      <c r="A21" s="85">
        <v>21</v>
      </c>
      <c r="B21" s="525"/>
      <c r="C21" s="518"/>
      <c r="D21" s="518"/>
      <c r="E21" s="527"/>
      <c r="F21" s="518" t="s">
        <v>155</v>
      </c>
      <c r="G21" s="520" t="s">
        <v>686</v>
      </c>
      <c r="H21" s="93"/>
      <c r="I21" s="129" t="s">
        <v>687</v>
      </c>
      <c r="J21" s="93" t="s">
        <v>156</v>
      </c>
      <c r="K21" s="167" t="s">
        <v>824</v>
      </c>
      <c r="L21" s="93">
        <f>IF(J21="Ya/Tidak",IF(K21="Ya",1,IF(K21="Tidak",0,"Blm Diisi")),IF(J21="A/B/C",IF(K21="A",1,IF(K21="B",0.5,IF(K21="C",0,"Blm Diisi"))),IF(J21="A/B/C/D",IF(K21="A",1,IF(K21="B",0.67,IF(K21="C",0.33,IF(K21="D",0,"Blm Diisi")))),IF(J21="A/B/C/D/E",IF(K21="A",1,IF(K21="B",0.75,IF(K21="C",0.5,IF(K21="D",0.25,IF(K21="E",0,"Blm Diisi"))))),IF(J21="%",IF(K21="","Blm Diisi",K21),IF(J21="Jumlah",IF(K21="","Blm Diisi",""),IF(J21="Rupiah",IF(K21="","Blm Diisi",""),IF(J21="","","-"))))))))</f>
        <v>1</v>
      </c>
      <c r="M21" s="93"/>
      <c r="O21" s="486" t="s">
        <v>966</v>
      </c>
    </row>
    <row r="22" spans="1:15">
      <c r="A22" s="120">
        <v>22</v>
      </c>
      <c r="B22" s="97"/>
      <c r="C22" s="98"/>
      <c r="D22" s="98">
        <v>2</v>
      </c>
      <c r="E22" s="614" t="s">
        <v>17</v>
      </c>
      <c r="F22" s="615"/>
      <c r="G22" s="616"/>
      <c r="H22" s="28">
        <f>SUM(H23:H25)</f>
        <v>1</v>
      </c>
      <c r="I22" s="124"/>
      <c r="J22" s="28"/>
      <c r="K22" s="28"/>
      <c r="L22" s="28">
        <f>L23</f>
        <v>1</v>
      </c>
      <c r="M22" s="28"/>
      <c r="O22" s="124"/>
    </row>
    <row r="23" spans="1:15">
      <c r="A23" s="85">
        <v>23</v>
      </c>
      <c r="B23" s="96"/>
      <c r="C23" s="91"/>
      <c r="D23" s="91"/>
      <c r="E23" s="104" t="s">
        <v>59</v>
      </c>
      <c r="F23" s="551" t="s">
        <v>92</v>
      </c>
      <c r="G23" s="552"/>
      <c r="H23" s="108">
        <v>1</v>
      </c>
      <c r="I23" s="128"/>
      <c r="J23" s="108"/>
      <c r="K23" s="108"/>
      <c r="L23" s="108">
        <f>AVERAGE(L24:L25)*H23</f>
        <v>1</v>
      </c>
      <c r="M23" s="108"/>
      <c r="O23" s="128"/>
    </row>
    <row r="24" spans="1:15" s="137" customFormat="1" ht="99" customHeight="1">
      <c r="A24" s="120">
        <v>24</v>
      </c>
      <c r="B24" s="138"/>
      <c r="C24" s="92"/>
      <c r="D24" s="92"/>
      <c r="E24" s="92"/>
      <c r="F24" s="92" t="s">
        <v>152</v>
      </c>
      <c r="G24" s="482" t="s">
        <v>533</v>
      </c>
      <c r="H24" s="93"/>
      <c r="I24" s="129" t="s">
        <v>691</v>
      </c>
      <c r="J24" s="93" t="s">
        <v>154</v>
      </c>
      <c r="K24" s="167" t="s">
        <v>824</v>
      </c>
      <c r="L24" s="93">
        <f>IF(J24="Ya/Tidak",IF(K24="Ya",1,IF(K24="Tidak",0,"Blm Diisi")),IF(J24="A/B/C",IF(K24="A",1,IF(K24="B",0.5,IF(K24="C",0,"Blm Diisi"))),IF(J24="A/B/C/D",IF(K24="A",1,IF(K24="B",0.67,IF(K24="C",0.33,IF(K24="D",0,"Blm Diisi")))),IF(J24="A/B/C/D/E",IF(K24="A",1,IF(K24="B",0.75,IF(K24="C",0.5,IF(K24="D",0.25,IF(K24="E",0,"Blm Diisi"))))),IF(J24="%",IF(K24="","Blm Diisi",K24),IF(J24="Jumlah",IF(K24="","Blm Diisi",""),IF(J24="Rupiah",IF(K24="","Blm Diisi",""),IF(J24="","","-"))))))))</f>
        <v>1</v>
      </c>
      <c r="M24" s="93"/>
      <c r="O24" s="299"/>
    </row>
    <row r="25" spans="1:15" s="137" customFormat="1" ht="111.75" customHeight="1">
      <c r="A25" s="85">
        <v>25</v>
      </c>
      <c r="B25" s="138"/>
      <c r="C25" s="92"/>
      <c r="D25" s="92"/>
      <c r="E25" s="92"/>
      <c r="F25" s="92" t="s">
        <v>155</v>
      </c>
      <c r="G25" s="482" t="s">
        <v>692</v>
      </c>
      <c r="H25" s="93"/>
      <c r="I25" s="129" t="s">
        <v>693</v>
      </c>
      <c r="J25" s="93" t="s">
        <v>154</v>
      </c>
      <c r="K25" s="167" t="s">
        <v>824</v>
      </c>
      <c r="L25" s="93">
        <f>IF(J25="Ya/Tidak",IF(K25="Ya",1,IF(K25="Tidak",0,"Blm Diisi")),IF(J25="A/B/C",IF(K25="A",1,IF(K25="B",0.5,IF(K25="C",0,"Blm Diisi"))),IF(J25="A/B/C/D",IF(K25="A",1,IF(K25="B",0.67,IF(K25="C",0.33,IF(K25="D",0,"Blm Diisi")))),IF(J25="A/B/C/D/E",IF(K25="A",1,IF(K25="B",0.75,IF(K25="C",0.5,IF(K25="D",0.25,IF(K25="E",0,"Blm Diisi"))))),IF(J25="%",IF(K25="","Blm Diisi",K25),IF(J25="Jumlah",IF(K25="","Blm Diisi",""),IF(J25="Rupiah",IF(K25="","Blm Diisi",""),IF(J25="","","-"))))))))</f>
        <v>1</v>
      </c>
      <c r="M25" s="93"/>
      <c r="O25" s="299"/>
    </row>
    <row r="26" spans="1:15">
      <c r="A26" s="120">
        <v>26</v>
      </c>
      <c r="B26" s="97"/>
      <c r="C26" s="97"/>
      <c r="D26" s="98">
        <v>3</v>
      </c>
      <c r="E26" s="614" t="s">
        <v>20</v>
      </c>
      <c r="F26" s="615"/>
      <c r="G26" s="616"/>
      <c r="H26" s="28">
        <f>SUM(H27:H38)</f>
        <v>2</v>
      </c>
      <c r="I26" s="124"/>
      <c r="J26" s="28"/>
      <c r="K26" s="28"/>
      <c r="L26" s="28">
        <f>SUM(L27,L38)</f>
        <v>0.6</v>
      </c>
      <c r="M26" s="28"/>
      <c r="O26" s="124"/>
    </row>
    <row r="27" spans="1:15">
      <c r="A27" s="85">
        <v>27</v>
      </c>
      <c r="B27" s="96"/>
      <c r="C27" s="91"/>
      <c r="D27" s="91"/>
      <c r="E27" s="165" t="s">
        <v>9</v>
      </c>
      <c r="F27" s="657" t="s">
        <v>122</v>
      </c>
      <c r="G27" s="658"/>
      <c r="H27" s="108">
        <v>1</v>
      </c>
      <c r="I27" s="128"/>
      <c r="J27" s="108"/>
      <c r="K27" s="108"/>
      <c r="L27" s="108">
        <f>AVERAGE(L28:L37)*H27</f>
        <v>0.6</v>
      </c>
      <c r="M27" s="108"/>
      <c r="O27" s="128"/>
    </row>
    <row r="28" spans="1:15" s="137" customFormat="1" ht="90">
      <c r="A28" s="120">
        <v>28</v>
      </c>
      <c r="B28" s="138"/>
      <c r="C28" s="92"/>
      <c r="D28" s="518"/>
      <c r="E28" s="528"/>
      <c r="F28" s="529" t="s">
        <v>152</v>
      </c>
      <c r="G28" s="530" t="s">
        <v>227</v>
      </c>
      <c r="H28" s="513"/>
      <c r="I28" s="673" t="s">
        <v>537</v>
      </c>
      <c r="J28" s="513" t="s">
        <v>154</v>
      </c>
      <c r="K28" s="674" t="s">
        <v>825</v>
      </c>
      <c r="L28" s="513">
        <f t="shared" ref="L28:L37" si="0">IF(J28="Ya/Tidak",IF(K28="Ya",1,IF(K28="Tidak",0,"Blm Diisi")),IF(J28="A/B/C",IF(K28="A",1,IF(K28="B",0.5,IF(K28="C",0,"Blm Diisi"))),IF(J28="A/B/C/D",IF(K28="A",1,IF(K28="B",0.67,IF(K28="C",0.33,IF(K28="D",0,"Blm Diisi")))),IF(J28="A/B/C/D/E",IF(K28="A",1,IF(K28="B",0.75,IF(K28="C",0.5,IF(K28="D",0.25,IF(K28="E",0,"Blm Diisi"))))),IF(J28="%",IF(K28="","Blm Diisi",K28),IF(J28="Jumlah",IF(K28="","Blm Diisi",""),IF(J28="Rupiah",IF(K28="","Blm Diisi",""),IF(J28="","","-"))))))))</f>
        <v>0.5</v>
      </c>
      <c r="M28" s="513"/>
      <c r="N28" s="675"/>
      <c r="O28" s="676" t="s">
        <v>967</v>
      </c>
    </row>
    <row r="29" spans="1:15" s="137" customFormat="1" ht="45">
      <c r="A29" s="85">
        <v>29</v>
      </c>
      <c r="B29" s="138"/>
      <c r="C29" s="92"/>
      <c r="D29" s="518"/>
      <c r="E29" s="528"/>
      <c r="F29" s="529" t="s">
        <v>155</v>
      </c>
      <c r="G29" s="530" t="s">
        <v>228</v>
      </c>
      <c r="H29" s="93"/>
      <c r="I29" s="129" t="s">
        <v>536</v>
      </c>
      <c r="J29" s="93" t="s">
        <v>154</v>
      </c>
      <c r="K29" s="167" t="s">
        <v>825</v>
      </c>
      <c r="L29" s="93">
        <f t="shared" si="0"/>
        <v>0.5</v>
      </c>
      <c r="M29" s="93"/>
      <c r="O29" s="486" t="s">
        <v>968</v>
      </c>
    </row>
    <row r="30" spans="1:15" s="137" customFormat="1" ht="90">
      <c r="A30" s="120">
        <v>30</v>
      </c>
      <c r="B30" s="138"/>
      <c r="C30" s="92"/>
      <c r="D30" s="518"/>
      <c r="E30" s="528"/>
      <c r="F30" s="529" t="s">
        <v>157</v>
      </c>
      <c r="G30" s="530" t="s">
        <v>229</v>
      </c>
      <c r="H30" s="93"/>
      <c r="I30" s="129" t="s">
        <v>538</v>
      </c>
      <c r="J30" s="93" t="s">
        <v>154</v>
      </c>
      <c r="K30" s="167" t="s">
        <v>825</v>
      </c>
      <c r="L30" s="93">
        <f t="shared" si="0"/>
        <v>0.5</v>
      </c>
      <c r="M30" s="93"/>
      <c r="O30" s="486" t="s">
        <v>968</v>
      </c>
    </row>
    <row r="31" spans="1:15" s="137" customFormat="1" ht="90">
      <c r="A31" s="85">
        <v>31</v>
      </c>
      <c r="B31" s="138"/>
      <c r="C31" s="92"/>
      <c r="D31" s="518"/>
      <c r="E31" s="528"/>
      <c r="F31" s="529" t="s">
        <v>164</v>
      </c>
      <c r="G31" s="530" t="s">
        <v>231</v>
      </c>
      <c r="H31" s="93"/>
      <c r="I31" s="129" t="s">
        <v>539</v>
      </c>
      <c r="J31" s="93" t="s">
        <v>154</v>
      </c>
      <c r="K31" s="167" t="s">
        <v>825</v>
      </c>
      <c r="L31" s="93">
        <f t="shared" si="0"/>
        <v>0.5</v>
      </c>
      <c r="M31" s="93"/>
      <c r="O31" s="486" t="s">
        <v>971</v>
      </c>
    </row>
    <row r="32" spans="1:15" s="137" customFormat="1" ht="90">
      <c r="A32" s="120">
        <v>32</v>
      </c>
      <c r="B32" s="138"/>
      <c r="C32" s="92"/>
      <c r="D32" s="518"/>
      <c r="E32" s="528"/>
      <c r="F32" s="529" t="s">
        <v>165</v>
      </c>
      <c r="G32" s="530" t="s">
        <v>540</v>
      </c>
      <c r="H32" s="93"/>
      <c r="I32" s="129" t="s">
        <v>703</v>
      </c>
      <c r="J32" s="93" t="s">
        <v>154</v>
      </c>
      <c r="K32" s="167" t="s">
        <v>824</v>
      </c>
      <c r="L32" s="93">
        <f t="shared" si="0"/>
        <v>1</v>
      </c>
      <c r="M32" s="93"/>
      <c r="O32" s="486" t="s">
        <v>970</v>
      </c>
    </row>
    <row r="33" spans="1:15" s="137" customFormat="1" ht="90">
      <c r="A33" s="85">
        <v>33</v>
      </c>
      <c r="B33" s="138"/>
      <c r="C33" s="92"/>
      <c r="D33" s="518"/>
      <c r="E33" s="528"/>
      <c r="F33" s="529" t="s">
        <v>167</v>
      </c>
      <c r="G33" s="530" t="s">
        <v>541</v>
      </c>
      <c r="H33" s="93"/>
      <c r="I33" s="129" t="s">
        <v>542</v>
      </c>
      <c r="J33" s="93" t="s">
        <v>154</v>
      </c>
      <c r="K33" s="167" t="s">
        <v>824</v>
      </c>
      <c r="L33" s="93">
        <f t="shared" si="0"/>
        <v>1</v>
      </c>
      <c r="M33" s="93"/>
      <c r="O33" s="486" t="s">
        <v>972</v>
      </c>
    </row>
    <row r="34" spans="1:15" s="137" customFormat="1" ht="90">
      <c r="A34" s="120">
        <v>34</v>
      </c>
      <c r="B34" s="138"/>
      <c r="C34" s="92"/>
      <c r="D34" s="518"/>
      <c r="E34" s="528"/>
      <c r="F34" s="529" t="s">
        <v>175</v>
      </c>
      <c r="G34" s="530" t="s">
        <v>233</v>
      </c>
      <c r="H34" s="93"/>
      <c r="I34" s="129" t="s">
        <v>543</v>
      </c>
      <c r="J34" s="93" t="s">
        <v>154</v>
      </c>
      <c r="K34" s="167" t="s">
        <v>825</v>
      </c>
      <c r="L34" s="93">
        <f t="shared" si="0"/>
        <v>0.5</v>
      </c>
      <c r="M34" s="93"/>
      <c r="O34" s="486" t="s">
        <v>973</v>
      </c>
    </row>
    <row r="35" spans="1:15" s="137" customFormat="1" ht="90">
      <c r="A35" s="85">
        <v>35</v>
      </c>
      <c r="B35" s="138"/>
      <c r="C35" s="92"/>
      <c r="D35" s="518"/>
      <c r="E35" s="528"/>
      <c r="F35" s="529" t="s">
        <v>177</v>
      </c>
      <c r="G35" s="530" t="s">
        <v>544</v>
      </c>
      <c r="H35" s="93"/>
      <c r="I35" s="129" t="s">
        <v>545</v>
      </c>
      <c r="J35" s="93" t="s">
        <v>154</v>
      </c>
      <c r="K35" s="167" t="s">
        <v>825</v>
      </c>
      <c r="L35" s="93">
        <f t="shared" si="0"/>
        <v>0.5</v>
      </c>
      <c r="M35" s="93"/>
      <c r="O35" s="486" t="s">
        <v>974</v>
      </c>
    </row>
    <row r="36" spans="1:15" s="137" customFormat="1" ht="90">
      <c r="A36" s="120">
        <v>36</v>
      </c>
      <c r="B36" s="138"/>
      <c r="C36" s="92"/>
      <c r="D36" s="92"/>
      <c r="E36" s="146"/>
      <c r="F36" s="148" t="s">
        <v>9</v>
      </c>
      <c r="G36" s="147" t="s">
        <v>546</v>
      </c>
      <c r="H36" s="93"/>
      <c r="I36" s="408" t="s">
        <v>704</v>
      </c>
      <c r="J36" s="335" t="s">
        <v>154</v>
      </c>
      <c r="K36" s="167" t="s">
        <v>825</v>
      </c>
      <c r="L36" s="93">
        <f t="shared" si="0"/>
        <v>0.5</v>
      </c>
      <c r="M36" s="93"/>
      <c r="O36" s="299"/>
    </row>
    <row r="37" spans="1:15" s="137" customFormat="1" ht="120">
      <c r="A37" s="85">
        <v>37</v>
      </c>
      <c r="B37" s="138"/>
      <c r="C37" s="92"/>
      <c r="D37" s="92"/>
      <c r="E37" s="146"/>
      <c r="F37" s="148" t="s">
        <v>234</v>
      </c>
      <c r="G37" s="147" t="s">
        <v>237</v>
      </c>
      <c r="H37" s="93"/>
      <c r="I37" s="408" t="s">
        <v>705</v>
      </c>
      <c r="J37" s="335" t="s">
        <v>154</v>
      </c>
      <c r="K37" s="167" t="s">
        <v>825</v>
      </c>
      <c r="L37" s="93">
        <f t="shared" si="0"/>
        <v>0.5</v>
      </c>
      <c r="M37" s="93"/>
      <c r="O37" s="299"/>
    </row>
    <row r="38" spans="1:15" s="102" customFormat="1">
      <c r="A38" s="120">
        <v>38</v>
      </c>
      <c r="B38" s="99"/>
      <c r="C38" s="100"/>
      <c r="D38" s="100"/>
      <c r="E38" s="142" t="s">
        <v>11</v>
      </c>
      <c r="F38" s="667" t="s">
        <v>113</v>
      </c>
      <c r="G38" s="668"/>
      <c r="H38" s="109">
        <v>1</v>
      </c>
      <c r="I38" s="130"/>
      <c r="J38" s="109"/>
      <c r="K38" s="109"/>
      <c r="L38" s="109">
        <f>AVERAGE(L39:L40)*H38</f>
        <v>0</v>
      </c>
      <c r="M38" s="109"/>
      <c r="O38" s="130"/>
    </row>
    <row r="39" spans="1:15" s="102" customFormat="1" ht="105">
      <c r="A39" s="85">
        <v>39</v>
      </c>
      <c r="B39" s="149"/>
      <c r="C39" s="150"/>
      <c r="D39" s="150"/>
      <c r="E39" s="151"/>
      <c r="F39" s="155" t="s">
        <v>152</v>
      </c>
      <c r="G39" s="152" t="s">
        <v>243</v>
      </c>
      <c r="H39" s="153"/>
      <c r="I39" s="154" t="s">
        <v>707</v>
      </c>
      <c r="J39" s="153" t="s">
        <v>156</v>
      </c>
      <c r="K39" s="167" t="s">
        <v>829</v>
      </c>
      <c r="L39" s="93">
        <f>IF(J39="Ya/Tidak",IF(K39="Ya",1,IF(K39="Tidak",0,"Blm Diisi")),IF(J39="A/B/C",IF(K39="A",1,IF(K39="B",0.5,IF(K39="C",0,"Blm Diisi"))),IF(J39="A/B/C/D",IF(K39="A",1,IF(K39="B",0.67,IF(K39="C",0.33,IF(K39="D",0,"Blm Diisi")))),IF(J39="A/B/C/D/E",IF(K39="A",1,IF(K39="B",0.75,IF(K39="C",0.5,IF(K39="D",0.25,IF(K39="E",0,"Blm Diisi"))))),IF(J39="%",IF(K39="","Blm Diisi",K39),IF(J39="Jumlah",IF(K39="","Blm Diisi",""),IF(J39="Rupiah",IF(K39="","Blm Diisi",""),IF(J39="","","-"))))))))</f>
        <v>0</v>
      </c>
      <c r="M39" s="153"/>
      <c r="O39" s="483"/>
    </row>
    <row r="40" spans="1:15" s="102" customFormat="1" ht="105">
      <c r="A40" s="120">
        <v>40</v>
      </c>
      <c r="B40" s="149"/>
      <c r="C40" s="150"/>
      <c r="D40" s="150"/>
      <c r="E40" s="151"/>
      <c r="F40" s="155" t="s">
        <v>155</v>
      </c>
      <c r="G40" s="152" t="s">
        <v>634</v>
      </c>
      <c r="H40" s="153"/>
      <c r="I40" s="154" t="s">
        <v>706</v>
      </c>
      <c r="J40" s="153" t="s">
        <v>156</v>
      </c>
      <c r="K40" s="167" t="s">
        <v>829</v>
      </c>
      <c r="L40" s="93">
        <f>IF(J40="Ya/Tidak",IF(K40="Ya",1,IF(K40="Tidak",0,"Blm Diisi")),IF(J40="A/B/C",IF(K40="A",1,IF(K40="B",0.5,IF(K40="C",0,"Blm Diisi"))),IF(J40="A/B/C/D",IF(K40="A",1,IF(K40="B",0.67,IF(K40="C",0.33,IF(K40="D",0,"Blm Diisi")))),IF(J40="A/B/C/D/E",IF(K40="A",1,IF(K40="B",0.75,IF(K40="C",0.5,IF(K40="D",0.25,IF(K40="E",0,"Blm Diisi"))))),IF(J40="%",IF(K40="","Blm Diisi",K40),IF(J40="Jumlah",IF(K40="","Blm Diisi",""),IF(J40="Rupiah",IF(K40="","Blm Diisi",""),IF(J40="","","-"))))))))</f>
        <v>0</v>
      </c>
      <c r="M40" s="153"/>
      <c r="O40" s="483"/>
    </row>
    <row r="41" spans="1:15">
      <c r="A41" s="85">
        <v>41</v>
      </c>
      <c r="B41" s="97"/>
      <c r="C41" s="97"/>
      <c r="D41" s="98">
        <v>4</v>
      </c>
      <c r="E41" s="614" t="s">
        <v>23</v>
      </c>
      <c r="F41" s="615"/>
      <c r="G41" s="616"/>
      <c r="H41" s="28">
        <f>SUM(H42:H52)</f>
        <v>1</v>
      </c>
      <c r="I41" s="124"/>
      <c r="J41" s="28"/>
      <c r="K41" s="28"/>
      <c r="L41" s="28">
        <f>SUM(L42,L52)</f>
        <v>0.63888888888888884</v>
      </c>
      <c r="M41" s="28"/>
      <c r="O41" s="124"/>
    </row>
    <row r="42" spans="1:15">
      <c r="A42" s="120">
        <v>42</v>
      </c>
      <c r="B42" s="96"/>
      <c r="C42" s="91"/>
      <c r="D42" s="91"/>
      <c r="E42" s="91" t="s">
        <v>9</v>
      </c>
      <c r="F42" s="547" t="s">
        <v>125</v>
      </c>
      <c r="G42" s="548"/>
      <c r="H42" s="108">
        <v>0.5</v>
      </c>
      <c r="I42" s="128"/>
      <c r="J42" s="108"/>
      <c r="K42" s="108"/>
      <c r="L42" s="108">
        <f>AVERAGE(L43:L51)*H42</f>
        <v>0.1388888888888889</v>
      </c>
      <c r="M42" s="108"/>
      <c r="O42" s="128"/>
    </row>
    <row r="43" spans="1:15" s="137" customFormat="1" ht="135">
      <c r="A43" s="85">
        <v>43</v>
      </c>
      <c r="B43" s="138"/>
      <c r="C43" s="92"/>
      <c r="D43" s="92"/>
      <c r="E43" s="92"/>
      <c r="F43" s="92" t="s">
        <v>152</v>
      </c>
      <c r="G43" s="296" t="s">
        <v>548</v>
      </c>
      <c r="H43" s="93"/>
      <c r="I43" s="408" t="s">
        <v>711</v>
      </c>
      <c r="J43" s="93" t="s">
        <v>154</v>
      </c>
      <c r="K43" s="167" t="s">
        <v>827</v>
      </c>
      <c r="L43" s="93">
        <f t="shared" ref="L43:L51" si="1">IF(J43="Ya/Tidak",IF(K43="Ya",1,IF(K43="Tidak",0,"Blm Diisi")),IF(J43="A/B/C",IF(K43="A",1,IF(K43="B",0.5,IF(K43="C",0,"Blm Diisi"))),IF(J43="A/B/C/D",IF(K43="A",1,IF(K43="B",0.67,IF(K43="C",0.33,IF(K43="D",0,"Blm Diisi")))),IF(J43="A/B/C/D/E",IF(K43="A",1,IF(K43="B",0.75,IF(K43="C",0.5,IF(K43="D",0.25,IF(K43="E",0,"Blm Diisi"))))),IF(J43="%",IF(K43="","Blm Diisi",K43),IF(J43="Jumlah",IF(K43="","Blm Diisi",""),IF(J43="Rupiah",IF(K43="","Blm Diisi",""),IF(J43="","","-"))))))))</f>
        <v>0</v>
      </c>
      <c r="M43" s="93"/>
      <c r="O43" s="486"/>
    </row>
    <row r="44" spans="1:15" s="137" customFormat="1" ht="45">
      <c r="A44" s="120">
        <v>44</v>
      </c>
      <c r="B44" s="138"/>
      <c r="C44" s="92"/>
      <c r="D44" s="92"/>
      <c r="E44" s="92"/>
      <c r="F44" s="92" t="s">
        <v>155</v>
      </c>
      <c r="G44" s="296" t="s">
        <v>246</v>
      </c>
      <c r="H44" s="93"/>
      <c r="I44" s="408" t="s">
        <v>712</v>
      </c>
      <c r="J44" s="93" t="s">
        <v>154</v>
      </c>
      <c r="K44" s="167" t="s">
        <v>827</v>
      </c>
      <c r="L44" s="93">
        <f t="shared" si="1"/>
        <v>0</v>
      </c>
      <c r="M44" s="93"/>
      <c r="O44" s="486"/>
    </row>
    <row r="45" spans="1:15" s="137" customFormat="1" ht="90">
      <c r="A45" s="85">
        <v>45</v>
      </c>
      <c r="B45" s="138"/>
      <c r="C45" s="92"/>
      <c r="D45" s="92"/>
      <c r="E45" s="92"/>
      <c r="F45" s="92" t="s">
        <v>157</v>
      </c>
      <c r="G45" s="296" t="s">
        <v>247</v>
      </c>
      <c r="H45" s="93"/>
      <c r="I45" s="408" t="s">
        <v>713</v>
      </c>
      <c r="J45" s="93" t="s">
        <v>154</v>
      </c>
      <c r="K45" s="167" t="s">
        <v>827</v>
      </c>
      <c r="L45" s="93">
        <f t="shared" si="1"/>
        <v>0</v>
      </c>
      <c r="M45" s="93"/>
      <c r="O45" s="486"/>
    </row>
    <row r="46" spans="1:15" s="137" customFormat="1" ht="105">
      <c r="A46" s="120">
        <v>46</v>
      </c>
      <c r="B46" s="138"/>
      <c r="C46" s="92"/>
      <c r="D46" s="92"/>
      <c r="E46" s="92"/>
      <c r="F46" s="92" t="s">
        <v>164</v>
      </c>
      <c r="G46" s="296" t="s">
        <v>248</v>
      </c>
      <c r="H46" s="93"/>
      <c r="I46" s="408" t="s">
        <v>714</v>
      </c>
      <c r="J46" s="93" t="s">
        <v>156</v>
      </c>
      <c r="K46" s="167" t="s">
        <v>829</v>
      </c>
      <c r="L46" s="93">
        <f t="shared" si="1"/>
        <v>0</v>
      </c>
      <c r="M46" s="93"/>
      <c r="O46" s="486"/>
    </row>
    <row r="47" spans="1:15" s="137" customFormat="1" ht="60">
      <c r="A47" s="85">
        <v>47</v>
      </c>
      <c r="B47" s="138"/>
      <c r="C47" s="92"/>
      <c r="D47" s="92"/>
      <c r="E47" s="92"/>
      <c r="F47" s="92" t="s">
        <v>165</v>
      </c>
      <c r="G47" s="296" t="s">
        <v>249</v>
      </c>
      <c r="H47" s="93"/>
      <c r="I47" s="129" t="s">
        <v>254</v>
      </c>
      <c r="J47" s="93" t="s">
        <v>156</v>
      </c>
      <c r="K47" s="167" t="s">
        <v>825</v>
      </c>
      <c r="L47" s="93">
        <f t="shared" si="1"/>
        <v>0.67</v>
      </c>
      <c r="M47" s="93"/>
      <c r="O47" s="486"/>
    </row>
    <row r="48" spans="1:15" s="137" customFormat="1" ht="90">
      <c r="A48" s="120">
        <v>48</v>
      </c>
      <c r="B48" s="138"/>
      <c r="C48" s="92"/>
      <c r="D48" s="92"/>
      <c r="E48" s="92"/>
      <c r="F48" s="92" t="s">
        <v>167</v>
      </c>
      <c r="G48" s="296" t="s">
        <v>250</v>
      </c>
      <c r="H48" s="93"/>
      <c r="I48" s="129" t="s">
        <v>255</v>
      </c>
      <c r="J48" s="93" t="s">
        <v>154</v>
      </c>
      <c r="K48" s="167" t="s">
        <v>825</v>
      </c>
      <c r="L48" s="93">
        <f t="shared" si="1"/>
        <v>0.5</v>
      </c>
      <c r="M48" s="93"/>
      <c r="O48" s="486"/>
    </row>
    <row r="49" spans="1:15" s="137" customFormat="1" ht="60">
      <c r="A49" s="85">
        <v>49</v>
      </c>
      <c r="B49" s="138"/>
      <c r="C49" s="92"/>
      <c r="D49" s="92"/>
      <c r="E49" s="92"/>
      <c r="F49" s="92" t="s">
        <v>175</v>
      </c>
      <c r="G49" s="296" t="s">
        <v>251</v>
      </c>
      <c r="H49" s="93"/>
      <c r="I49" s="129" t="s">
        <v>549</v>
      </c>
      <c r="J49" s="93" t="s">
        <v>156</v>
      </c>
      <c r="K49" s="167" t="s">
        <v>824</v>
      </c>
      <c r="L49" s="93">
        <f t="shared" si="1"/>
        <v>1</v>
      </c>
      <c r="M49" s="93"/>
      <c r="O49" s="486"/>
    </row>
    <row r="50" spans="1:15" s="137" customFormat="1" ht="135">
      <c r="A50" s="120">
        <v>50</v>
      </c>
      <c r="B50" s="138"/>
      <c r="C50" s="92"/>
      <c r="D50" s="92"/>
      <c r="E50" s="92"/>
      <c r="F50" s="92" t="s">
        <v>177</v>
      </c>
      <c r="G50" s="296" t="s">
        <v>252</v>
      </c>
      <c r="H50" s="93"/>
      <c r="I50" s="129" t="s">
        <v>257</v>
      </c>
      <c r="J50" s="93" t="s">
        <v>156</v>
      </c>
      <c r="K50" s="167" t="s">
        <v>827</v>
      </c>
      <c r="L50" s="93">
        <f t="shared" si="1"/>
        <v>0.33</v>
      </c>
      <c r="M50" s="93"/>
      <c r="O50" s="299"/>
    </row>
    <row r="51" spans="1:15" s="137" customFormat="1" ht="135">
      <c r="A51" s="85">
        <v>51</v>
      </c>
      <c r="B51" s="138"/>
      <c r="C51" s="92"/>
      <c r="D51" s="92"/>
      <c r="E51" s="92"/>
      <c r="F51" s="92" t="s">
        <v>9</v>
      </c>
      <c r="G51" s="296" t="s">
        <v>253</v>
      </c>
      <c r="H51" s="93"/>
      <c r="I51" s="129" t="s">
        <v>258</v>
      </c>
      <c r="J51" s="93" t="s">
        <v>154</v>
      </c>
      <c r="K51" s="167" t="s">
        <v>827</v>
      </c>
      <c r="L51" s="93">
        <f t="shared" si="1"/>
        <v>0</v>
      </c>
      <c r="M51" s="93"/>
      <c r="O51" s="486"/>
    </row>
    <row r="52" spans="1:15">
      <c r="A52" s="120">
        <v>52</v>
      </c>
      <c r="B52" s="96"/>
      <c r="C52" s="91"/>
      <c r="D52" s="91"/>
      <c r="E52" s="91" t="s">
        <v>11</v>
      </c>
      <c r="F52" s="547" t="s">
        <v>94</v>
      </c>
      <c r="G52" s="548"/>
      <c r="H52" s="108">
        <v>0.5</v>
      </c>
      <c r="I52" s="128"/>
      <c r="J52" s="108"/>
      <c r="K52" s="108"/>
      <c r="L52" s="108">
        <f>AVERAGE(L53:L54)*H52</f>
        <v>0.5</v>
      </c>
      <c r="M52" s="108"/>
      <c r="O52" s="128"/>
    </row>
    <row r="53" spans="1:15" s="137" customFormat="1" ht="45">
      <c r="A53" s="85">
        <v>53</v>
      </c>
      <c r="B53" s="138"/>
      <c r="C53" s="92"/>
      <c r="D53" s="92"/>
      <c r="E53" s="84"/>
      <c r="F53" s="92" t="s">
        <v>152</v>
      </c>
      <c r="G53" s="296" t="s">
        <v>604</v>
      </c>
      <c r="H53" s="93"/>
      <c r="I53" s="129" t="s">
        <v>260</v>
      </c>
      <c r="J53" s="93" t="s">
        <v>169</v>
      </c>
      <c r="K53" s="300" t="s">
        <v>826</v>
      </c>
      <c r="L53" s="93">
        <f>IF(J53="Ya/Tidak",IF(K53="Ya",1,IF(K53="Tidak",0,"Blm Diisi")),IF(J53="A/B/C",IF(K53="A",1,IF(K53="B",0.5,IF(K53="C",0,"Blm Diisi"))),IF(J53="A/B/C/D",IF(K53="A",1,IF(K53="B",0.67,IF(K53="C",0.33,IF(K53="D",0,"Blm Diisi")))),IF(J53="A/B/C/D/E",IF(K53="A",1,IF(K53="B",0.75,IF(K53="C",0.5,IF(K53="D",0.25,IF(K53="E",0,"Blm Diisi"))))),IF(J53="%",IF(K53="","Blm Diisi",K53),IF(J53="Jumlah",IF(K53="","Blm Diisi",""),IF(J53="Rupiah",IF(K53="","Blm Diisi",""),IF(J53="","","-"))))))))</f>
        <v>1</v>
      </c>
      <c r="M53" s="93"/>
      <c r="O53" s="486" t="s">
        <v>975</v>
      </c>
    </row>
    <row r="54" spans="1:15" s="137" customFormat="1" ht="90">
      <c r="A54" s="120">
        <v>54</v>
      </c>
      <c r="B54" s="138"/>
      <c r="C54" s="92"/>
      <c r="D54" s="92"/>
      <c r="E54" s="84"/>
      <c r="F54" s="92" t="s">
        <v>155</v>
      </c>
      <c r="G54" s="296" t="s">
        <v>259</v>
      </c>
      <c r="H54" s="93"/>
      <c r="I54" s="129" t="s">
        <v>261</v>
      </c>
      <c r="J54" s="93" t="s">
        <v>154</v>
      </c>
      <c r="K54" s="167" t="s">
        <v>824</v>
      </c>
      <c r="L54" s="93">
        <f>IF(J54="Ya/Tidak",IF(K54="Ya",1,IF(K54="Tidak",0,"Blm Diisi")),IF(J54="A/B/C",IF(K54="A",1,IF(K54="B",0.5,IF(K54="C",0,"Blm Diisi"))),IF(J54="A/B/C/D",IF(K54="A",1,IF(K54="B",0.67,IF(K54="C",0.33,IF(K54="D",0,"Blm Diisi")))),IF(J54="A/B/C/D/E",IF(K54="A",1,IF(K54="B",0.75,IF(K54="C",0.5,IF(K54="D",0.25,IF(K54="E",0,"Blm Diisi"))))),IF(J54="%",IF(K54="","Blm Diisi",K54),IF(J54="Jumlah",IF(K54="","Blm Diisi",""),IF(J54="Rupiah",IF(K54="","Blm Diisi",""),IF(J54="","","-"))))))))</f>
        <v>1</v>
      </c>
      <c r="M54" s="93"/>
      <c r="O54" s="486" t="s">
        <v>975</v>
      </c>
    </row>
    <row r="55" spans="1:15">
      <c r="A55" s="85">
        <v>55</v>
      </c>
      <c r="B55" s="97"/>
      <c r="C55" s="97"/>
      <c r="D55" s="98">
        <v>5</v>
      </c>
      <c r="E55" s="614" t="s">
        <v>27</v>
      </c>
      <c r="F55" s="615"/>
      <c r="G55" s="616"/>
      <c r="H55" s="28">
        <f>SUM(H56:H76)</f>
        <v>1.4</v>
      </c>
      <c r="I55" s="124"/>
      <c r="J55" s="28"/>
      <c r="K55" s="28"/>
      <c r="L55" s="28">
        <f>SUM(L56,L60,L63,L70,L73,L76)</f>
        <v>1.1703333333333334</v>
      </c>
      <c r="M55" s="28"/>
      <c r="O55" s="124"/>
    </row>
    <row r="56" spans="1:15">
      <c r="A56" s="120">
        <v>56</v>
      </c>
      <c r="B56" s="96"/>
      <c r="C56" s="91"/>
      <c r="D56" s="91"/>
      <c r="E56" s="91" t="s">
        <v>9</v>
      </c>
      <c r="F56" s="547" t="s">
        <v>132</v>
      </c>
      <c r="G56" s="548"/>
      <c r="H56" s="108">
        <v>0.2</v>
      </c>
      <c r="I56" s="128"/>
      <c r="J56" s="108"/>
      <c r="K56" s="108"/>
      <c r="L56" s="108">
        <f>AVERAGE(L57:L59)*H56</f>
        <v>0.16666666666666669</v>
      </c>
      <c r="M56" s="108"/>
      <c r="O56" s="128"/>
    </row>
    <row r="57" spans="1:15" s="137" customFormat="1" ht="75">
      <c r="A57" s="120">
        <v>58</v>
      </c>
      <c r="B57" s="138"/>
      <c r="C57" s="92"/>
      <c r="D57" s="92"/>
      <c r="E57" s="92"/>
      <c r="F57" s="92" t="s">
        <v>152</v>
      </c>
      <c r="G57" s="296" t="s">
        <v>283</v>
      </c>
      <c r="H57" s="93"/>
      <c r="I57" s="129" t="s">
        <v>734</v>
      </c>
      <c r="J57" s="93" t="s">
        <v>154</v>
      </c>
      <c r="K57" s="167" t="s">
        <v>825</v>
      </c>
      <c r="L57" s="93">
        <f>IF(J57="Ya/Tidak",IF(K57="Ya",1,IF(K57="Tidak",0,"Blm Diisi")),IF(J57="A/B/C",IF(K57="A",1,IF(K57="B",0.5,IF(K57="C",0,"Blm Diisi"))),IF(J57="A/B/C/D",IF(K57="A",1,IF(K57="B",0.67,IF(K57="C",0.33,IF(K57="D",0,"Blm Diisi")))),IF(J57="A/B/C/D/E",IF(K57="A",1,IF(K57="B",0.75,IF(K57="C",0.5,IF(K57="D",0.25,IF(K57="E",0,"Blm Diisi"))))),IF(J57="%",IF(K57="","Blm Diisi",K57),IF(J57="Jumlah",IF(K57="","Blm Diisi",""),IF(J57="Rupiah",IF(K57="","Blm Diisi",""),IF(J57="","","-"))))))))</f>
        <v>0.5</v>
      </c>
      <c r="M57" s="93"/>
      <c r="O57" s="486" t="s">
        <v>968</v>
      </c>
    </row>
    <row r="58" spans="1:15" s="137" customFormat="1" ht="45">
      <c r="A58" s="120">
        <v>60</v>
      </c>
      <c r="B58" s="138"/>
      <c r="C58" s="92"/>
      <c r="D58" s="92"/>
      <c r="E58" s="92"/>
      <c r="F58" s="92" t="s">
        <v>155</v>
      </c>
      <c r="G58" s="296" t="s">
        <v>517</v>
      </c>
      <c r="H58" s="93"/>
      <c r="I58" s="129" t="s">
        <v>735</v>
      </c>
      <c r="J58" s="93" t="s">
        <v>154</v>
      </c>
      <c r="K58" s="167" t="s">
        <v>824</v>
      </c>
      <c r="L58" s="93">
        <f>IF(J58="Ya/Tidak",IF(K58="Ya",1,IF(K58="Tidak",0,"Blm Diisi")),IF(J58="A/B/C",IF(K58="A",1,IF(K58="B",0.5,IF(K58="C",0,"Blm Diisi"))),IF(J58="A/B/C/D",IF(K58="A",1,IF(K58="B",0.67,IF(K58="C",0.33,IF(K58="D",0,"Blm Diisi")))),IF(J58="A/B/C/D/E",IF(K58="A",1,IF(K58="B",0.75,IF(K58="C",0.5,IF(K58="D",0.25,IF(K58="E",0,"Blm Diisi"))))),IF(J58="%",IF(K58="","Blm Diisi",K58),IF(J58="Jumlah",IF(K58="","Blm Diisi",""),IF(J58="Rupiah",IF(K58="","Blm Diisi",""),IF(J58="","","-"))))))))</f>
        <v>1</v>
      </c>
      <c r="M58" s="93"/>
      <c r="O58" s="486" t="s">
        <v>968</v>
      </c>
    </row>
    <row r="59" spans="1:15" s="137" customFormat="1" ht="105">
      <c r="A59" s="120">
        <v>60</v>
      </c>
      <c r="B59" s="138"/>
      <c r="C59" s="92"/>
      <c r="D59" s="92"/>
      <c r="E59" s="92"/>
      <c r="F59" s="92" t="s">
        <v>157</v>
      </c>
      <c r="G59" s="296" t="s">
        <v>284</v>
      </c>
      <c r="H59" s="93"/>
      <c r="I59" s="129" t="s">
        <v>288</v>
      </c>
      <c r="J59" s="93" t="s">
        <v>156</v>
      </c>
      <c r="K59" s="167" t="s">
        <v>824</v>
      </c>
      <c r="L59" s="93">
        <f>IF(J59="Ya/Tidak",IF(K59="Ya",1,IF(K59="Tidak",0,"Blm Diisi")),IF(J59="A/B/C",IF(K59="A",1,IF(K59="B",0.5,IF(K59="C",0,"Blm Diisi"))),IF(J59="A/B/C/D",IF(K59="A",1,IF(K59="B",0.67,IF(K59="C",0.33,IF(K59="D",0,"Blm Diisi")))),IF(J59="A/B/C/D/E",IF(K59="A",1,IF(K59="B",0.75,IF(K59="C",0.5,IF(K59="D",0.25,IF(K59="E",0,"Blm Diisi"))))),IF(J59="%",IF(K59="","Blm Diisi",K59),IF(J59="Jumlah",IF(K59="","Blm Diisi",""),IF(J59="Rupiah",IF(K59="","Blm Diisi",""),IF(J59="","","-"))))))))</f>
        <v>1</v>
      </c>
      <c r="M59" s="93"/>
      <c r="O59" s="486" t="s">
        <v>968</v>
      </c>
    </row>
    <row r="60" spans="1:15">
      <c r="A60" s="85">
        <v>61</v>
      </c>
      <c r="B60" s="96"/>
      <c r="C60" s="91"/>
      <c r="D60" s="91"/>
      <c r="E60" s="91" t="s">
        <v>11</v>
      </c>
      <c r="F60" s="547" t="s">
        <v>131</v>
      </c>
      <c r="G60" s="548"/>
      <c r="H60" s="108">
        <v>0.2</v>
      </c>
      <c r="I60" s="128"/>
      <c r="J60" s="108"/>
      <c r="K60" s="108"/>
      <c r="L60" s="108">
        <f>AVERAGE(L61:L62)*H60</f>
        <v>0.13400000000000001</v>
      </c>
      <c r="M60" s="108"/>
      <c r="O60" s="128"/>
    </row>
    <row r="61" spans="1:15" s="137" customFormat="1" ht="120">
      <c r="A61" s="120">
        <v>62</v>
      </c>
      <c r="B61" s="138"/>
      <c r="C61" s="92"/>
      <c r="D61" s="92"/>
      <c r="E61" s="92"/>
      <c r="F61" s="92" t="s">
        <v>152</v>
      </c>
      <c r="G61" s="296" t="s">
        <v>518</v>
      </c>
      <c r="H61" s="93"/>
      <c r="I61" s="129" t="s">
        <v>519</v>
      </c>
      <c r="J61" s="93" t="s">
        <v>156</v>
      </c>
      <c r="K61" s="167" t="s">
        <v>825</v>
      </c>
      <c r="L61" s="93">
        <f>IF(J61="Ya/Tidak",IF(K61="Ya",1,IF(K61="Tidak",0,"Blm Diisi")),IF(J61="A/B/C",IF(K61="A",1,IF(K61="B",0.5,IF(K61="C",0,"Blm Diisi"))),IF(J61="A/B/C/D",IF(K61="A",1,IF(K61="B",0.67,IF(K61="C",0.33,IF(K61="D",0,"Blm Diisi")))),IF(J61="A/B/C/D/E",IF(K61="A",1,IF(K61="B",0.75,IF(K61="C",0.5,IF(K61="D",0.25,IF(K61="E",0,"Blm Diisi"))))),IF(J61="%",IF(K61="","Blm Diisi",K61),IF(J61="Jumlah",IF(K61="","Blm Diisi",""),IF(J61="Rupiah",IF(K61="","Blm Diisi",""),IF(J61="","","-"))))))))</f>
        <v>0.67</v>
      </c>
      <c r="M61" s="93"/>
      <c r="O61" s="486" t="s">
        <v>968</v>
      </c>
    </row>
    <row r="62" spans="1:15" s="137" customFormat="1" ht="150">
      <c r="A62" s="85">
        <v>63</v>
      </c>
      <c r="B62" s="138"/>
      <c r="C62" s="92"/>
      <c r="D62" s="92"/>
      <c r="E62" s="92"/>
      <c r="F62" s="92" t="s">
        <v>155</v>
      </c>
      <c r="G62" s="296" t="s">
        <v>298</v>
      </c>
      <c r="H62" s="93"/>
      <c r="I62" s="129" t="s">
        <v>302</v>
      </c>
      <c r="J62" s="93" t="s">
        <v>156</v>
      </c>
      <c r="K62" s="167" t="s">
        <v>825</v>
      </c>
      <c r="L62" s="93">
        <f>IF(J62="Ya/Tidak",IF(K62="Ya",1,IF(K62="Tidak",0,"Blm Diisi")),IF(J62="A/B/C",IF(K62="A",1,IF(K62="B",0.5,IF(K62="C",0,"Blm Diisi"))),IF(J62="A/B/C/D",IF(K62="A",1,IF(K62="B",0.67,IF(K62="C",0.33,IF(K62="D",0,"Blm Diisi")))),IF(J62="A/B/C/D/E",IF(K62="A",1,IF(K62="B",0.75,IF(K62="C",0.5,IF(K62="D",0.25,IF(K62="E",0,"Blm Diisi"))))),IF(J62="%",IF(K62="","Blm Diisi",K62),IF(J62="Jumlah",IF(K62="","Blm Diisi",""),IF(J62="Rupiah",IF(K62="","Blm Diisi",""),IF(J62="","","-"))))))))</f>
        <v>0.67</v>
      </c>
      <c r="M62" s="93"/>
      <c r="O62" s="486" t="s">
        <v>976</v>
      </c>
    </row>
    <row r="63" spans="1:15" ht="30">
      <c r="A63" s="120">
        <v>64</v>
      </c>
      <c r="B63" s="96"/>
      <c r="C63" s="91"/>
      <c r="D63" s="91"/>
      <c r="E63" s="91" t="s">
        <v>13</v>
      </c>
      <c r="F63" s="547" t="s">
        <v>134</v>
      </c>
      <c r="G63" s="548"/>
      <c r="H63" s="108">
        <v>0.4</v>
      </c>
      <c r="I63" s="128"/>
      <c r="J63" s="108"/>
      <c r="K63" s="108"/>
      <c r="L63" s="108">
        <f>AVERAGE(L64:L69)*H63</f>
        <v>0.34466666666666668</v>
      </c>
      <c r="M63" s="108"/>
      <c r="O63" s="128"/>
    </row>
    <row r="64" spans="1:15" s="137" customFormat="1" ht="105">
      <c r="A64" s="85">
        <v>65</v>
      </c>
      <c r="B64" s="138"/>
      <c r="C64" s="92"/>
      <c r="D64" s="92"/>
      <c r="E64" s="92"/>
      <c r="F64" s="92" t="s">
        <v>152</v>
      </c>
      <c r="G64" s="296" t="s">
        <v>520</v>
      </c>
      <c r="H64" s="93"/>
      <c r="I64" s="129" t="s">
        <v>739</v>
      </c>
      <c r="J64" s="93" t="s">
        <v>156</v>
      </c>
      <c r="K64" s="167" t="s">
        <v>824</v>
      </c>
      <c r="L64" s="93">
        <f t="shared" ref="L64:L69" si="2">IF(J64="Ya/Tidak",IF(K64="Ya",1,IF(K64="Tidak",0,"Blm Diisi")),IF(J64="A/B/C",IF(K64="A",1,IF(K64="B",0.5,IF(K64="C",0,"Blm Diisi"))),IF(J64="A/B/C/D",IF(K64="A",1,IF(K64="B",0.67,IF(K64="C",0.33,IF(K64="D",0,"Blm Diisi")))),IF(J64="A/B/C/D/E",IF(K64="A",1,IF(K64="B",0.75,IF(K64="C",0.5,IF(K64="D",0.25,IF(K64="E",0,"Blm Diisi"))))),IF(J64="%",IF(K64="","Blm Diisi",K64),IF(J64="Jumlah",IF(K64="","Blm Diisi",""),IF(J64="Rupiah",IF(K64="","Blm Diisi",""),IF(J64="","","-"))))))))</f>
        <v>1</v>
      </c>
      <c r="M64" s="93"/>
      <c r="O64" s="486" t="s">
        <v>977</v>
      </c>
    </row>
    <row r="65" spans="1:15" s="137" customFormat="1" ht="90">
      <c r="A65" s="120">
        <v>66</v>
      </c>
      <c r="B65" s="138"/>
      <c r="C65" s="92"/>
      <c r="D65" s="92"/>
      <c r="E65" s="92"/>
      <c r="F65" s="92" t="s">
        <v>155</v>
      </c>
      <c r="G65" s="296" t="s">
        <v>521</v>
      </c>
      <c r="H65" s="93"/>
      <c r="I65" s="129" t="s">
        <v>740</v>
      </c>
      <c r="J65" s="93" t="s">
        <v>156</v>
      </c>
      <c r="K65" s="167" t="s">
        <v>824</v>
      </c>
      <c r="L65" s="93">
        <f t="shared" si="2"/>
        <v>1</v>
      </c>
      <c r="M65" s="93"/>
      <c r="O65" s="486" t="s">
        <v>969</v>
      </c>
    </row>
    <row r="66" spans="1:15" s="137" customFormat="1" ht="120">
      <c r="A66" s="85">
        <v>67</v>
      </c>
      <c r="B66" s="138"/>
      <c r="C66" s="92"/>
      <c r="D66" s="92"/>
      <c r="E66" s="92"/>
      <c r="F66" s="92" t="s">
        <v>157</v>
      </c>
      <c r="G66" s="296" t="s">
        <v>315</v>
      </c>
      <c r="H66" s="93"/>
      <c r="I66" s="129" t="s">
        <v>741</v>
      </c>
      <c r="J66" s="93" t="s">
        <v>156</v>
      </c>
      <c r="K66" s="167" t="s">
        <v>824</v>
      </c>
      <c r="L66" s="93">
        <f t="shared" si="2"/>
        <v>1</v>
      </c>
      <c r="M66" s="93"/>
      <c r="O66" s="486" t="s">
        <v>969</v>
      </c>
    </row>
    <row r="67" spans="1:15" s="137" customFormat="1" ht="75">
      <c r="A67" s="120">
        <v>68</v>
      </c>
      <c r="B67" s="138"/>
      <c r="C67" s="92"/>
      <c r="D67" s="92"/>
      <c r="E67" s="92"/>
      <c r="F67" s="92" t="s">
        <v>164</v>
      </c>
      <c r="G67" s="296" t="s">
        <v>316</v>
      </c>
      <c r="H67" s="93"/>
      <c r="I67" s="129" t="s">
        <v>320</v>
      </c>
      <c r="J67" s="93" t="s">
        <v>180</v>
      </c>
      <c r="K67" s="167" t="s">
        <v>825</v>
      </c>
      <c r="L67" s="93">
        <f t="shared" si="2"/>
        <v>0.75</v>
      </c>
      <c r="M67" s="93"/>
      <c r="O67" s="486" t="s">
        <v>978</v>
      </c>
    </row>
    <row r="68" spans="1:15" s="137" customFormat="1" ht="135">
      <c r="A68" s="85">
        <v>69</v>
      </c>
      <c r="B68" s="138"/>
      <c r="C68" s="92"/>
      <c r="D68" s="92"/>
      <c r="E68" s="92"/>
      <c r="F68" s="92" t="s">
        <v>165</v>
      </c>
      <c r="G68" s="296" t="s">
        <v>317</v>
      </c>
      <c r="H68" s="93"/>
      <c r="I68" s="129" t="s">
        <v>523</v>
      </c>
      <c r="J68" s="93" t="s">
        <v>180</v>
      </c>
      <c r="K68" s="167" t="s">
        <v>825</v>
      </c>
      <c r="L68" s="93">
        <f t="shared" si="2"/>
        <v>0.75</v>
      </c>
      <c r="M68" s="93"/>
      <c r="O68" s="486" t="s">
        <v>980</v>
      </c>
    </row>
    <row r="69" spans="1:15" s="137" customFormat="1" ht="165">
      <c r="A69" s="120">
        <v>70</v>
      </c>
      <c r="B69" s="138"/>
      <c r="C69" s="92"/>
      <c r="D69" s="92"/>
      <c r="E69" s="92"/>
      <c r="F69" s="92" t="s">
        <v>167</v>
      </c>
      <c r="G69" s="296" t="s">
        <v>522</v>
      </c>
      <c r="H69" s="93"/>
      <c r="I69" s="129" t="s">
        <v>743</v>
      </c>
      <c r="J69" s="93" t="s">
        <v>156</v>
      </c>
      <c r="K69" s="167" t="s">
        <v>825</v>
      </c>
      <c r="L69" s="93">
        <f t="shared" si="2"/>
        <v>0.67</v>
      </c>
      <c r="M69" s="93"/>
      <c r="O69" s="486"/>
    </row>
    <row r="70" spans="1:15">
      <c r="A70" s="85">
        <v>71</v>
      </c>
      <c r="B70" s="96"/>
      <c r="C70" s="91"/>
      <c r="D70" s="91"/>
      <c r="E70" s="91" t="s">
        <v>15</v>
      </c>
      <c r="F70" s="547" t="s">
        <v>135</v>
      </c>
      <c r="G70" s="548"/>
      <c r="H70" s="108">
        <v>0.2</v>
      </c>
      <c r="I70" s="128"/>
      <c r="J70" s="108"/>
      <c r="K70" s="108"/>
      <c r="L70" s="108">
        <f>AVERAGE(L71:L72)*H70</f>
        <v>0.15000000000000002</v>
      </c>
      <c r="M70" s="108"/>
      <c r="O70" s="128"/>
    </row>
    <row r="71" spans="1:15" s="137" customFormat="1" ht="120">
      <c r="A71" s="120">
        <v>72</v>
      </c>
      <c r="B71" s="138"/>
      <c r="C71" s="92"/>
      <c r="D71" s="92"/>
      <c r="E71" s="92"/>
      <c r="F71" s="92" t="s">
        <v>152</v>
      </c>
      <c r="G71" s="296" t="s">
        <v>524</v>
      </c>
      <c r="H71" s="93"/>
      <c r="I71" s="129" t="s">
        <v>746</v>
      </c>
      <c r="J71" s="93" t="s">
        <v>156</v>
      </c>
      <c r="K71" s="167" t="s">
        <v>824</v>
      </c>
      <c r="L71" s="93">
        <f>IF(J71="Ya/Tidak",IF(K71="Ya",1,IF(K71="Tidak",0,"Blm Diisi")),IF(J71="A/B/C",IF(K71="A",1,IF(K71="B",0.5,IF(K71="C",0,"Blm Diisi"))),IF(J71="A/B/C/D",IF(K71="A",1,IF(K71="B",0.67,IF(K71="C",0.33,IF(K71="D",0,"Blm Diisi")))),IF(J71="A/B/C/D/E",IF(K71="A",1,IF(K71="B",0.75,IF(K71="C",0.5,IF(K71="D",0.25,IF(K71="E",0,"Blm Diisi"))))),IF(J71="%",IF(K71="","Blm Diisi",K71),IF(J71="Jumlah",IF(K71="","Blm Diisi",""),IF(J71="Rupiah",IF(K71="","Blm Diisi",""),IF(J71="","","-"))))))))</f>
        <v>1</v>
      </c>
      <c r="M71" s="93"/>
      <c r="O71" s="486" t="s">
        <v>979</v>
      </c>
    </row>
    <row r="72" spans="1:15" s="137" customFormat="1" ht="90">
      <c r="A72" s="85">
        <v>73</v>
      </c>
      <c r="B72" s="525"/>
      <c r="C72" s="518"/>
      <c r="D72" s="518"/>
      <c r="E72" s="518"/>
      <c r="F72" s="518" t="s">
        <v>155</v>
      </c>
      <c r="G72" s="531" t="s">
        <v>747</v>
      </c>
      <c r="H72" s="93"/>
      <c r="I72" s="129" t="s">
        <v>748</v>
      </c>
      <c r="J72" s="93" t="s">
        <v>154</v>
      </c>
      <c r="K72" s="167" t="s">
        <v>825</v>
      </c>
      <c r="L72" s="93">
        <f>IF(J72="Ya/Tidak",IF(K72="Ya",1,IF(K72="Tidak",0,"Blm Diisi")),IF(J72="A/B/C",IF(K72="A",1,IF(K72="B",0.5,IF(K72="C",0,"Blm Diisi"))),IF(J72="A/B/C/D",IF(K72="A",1,IF(K72="B",0.67,IF(K72="C",0.33,IF(K72="D",0,"Blm Diisi")))),IF(J72="A/B/C/D/E",IF(K72="A",1,IF(K72="B",0.75,IF(K72="C",0.5,IF(K72="D",0.25,IF(K72="E",0,"Blm Diisi"))))),IF(J72="%",IF(K72="","Blm Diisi",K72),IF(J72="Jumlah",IF(K72="","Blm Diisi",""),IF(J72="Rupiah",IF(K72="","Blm Diisi",""),IF(J72="","","-"))))))))</f>
        <v>0.5</v>
      </c>
      <c r="M72" s="93"/>
      <c r="O72" s="486" t="s">
        <v>979</v>
      </c>
    </row>
    <row r="73" spans="1:15">
      <c r="A73" s="120">
        <v>74</v>
      </c>
      <c r="B73" s="96"/>
      <c r="C73" s="91"/>
      <c r="D73" s="91"/>
      <c r="E73" s="91" t="s">
        <v>32</v>
      </c>
      <c r="F73" s="547" t="s">
        <v>136</v>
      </c>
      <c r="G73" s="548"/>
      <c r="H73" s="108">
        <v>0.2</v>
      </c>
      <c r="I73" s="128"/>
      <c r="J73" s="108"/>
      <c r="K73" s="108"/>
      <c r="L73" s="108">
        <f>AVERAGE(L74:L75)*H73</f>
        <v>0.17500000000000002</v>
      </c>
      <c r="M73" s="108"/>
      <c r="O73" s="128"/>
    </row>
    <row r="74" spans="1:15" s="137" customFormat="1" ht="90">
      <c r="A74" s="85">
        <v>75</v>
      </c>
      <c r="B74" s="138"/>
      <c r="C74" s="92"/>
      <c r="D74" s="92"/>
      <c r="E74" s="92"/>
      <c r="F74" s="92" t="s">
        <v>152</v>
      </c>
      <c r="G74" s="296" t="s">
        <v>525</v>
      </c>
      <c r="H74" s="93"/>
      <c r="I74" s="129" t="s">
        <v>526</v>
      </c>
      <c r="J74" s="93" t="s">
        <v>156</v>
      </c>
      <c r="K74" s="167" t="s">
        <v>824</v>
      </c>
      <c r="L74" s="93">
        <f>IF(J74="Ya/Tidak",IF(K74="Ya",1,IF(K74="Tidak",0,"Blm Diisi")),IF(J74="A/B/C",IF(K74="A",1,IF(K74="B",0.5,IF(K74="C",0,"Blm Diisi"))),IF(J74="A/B/C/D",IF(K74="A",1,IF(K74="B",0.67,IF(K74="C",0.33,IF(K74="D",0,"Blm Diisi")))),IF(J74="A/B/C/D/E",IF(K74="A",1,IF(K74="B",0.75,IF(K74="C",0.5,IF(K74="D",0.25,IF(K74="E",0,"Blm Diisi"))))),IF(J74="%",IF(K74="","Blm Diisi",K74),IF(J74="Jumlah",IF(K74="","Blm Diisi",""),IF(J74="Rupiah",IF(K74="","Blm Diisi",""),IF(J74="","","-"))))))))</f>
        <v>1</v>
      </c>
      <c r="M74" s="93"/>
      <c r="O74" s="486" t="s">
        <v>968</v>
      </c>
    </row>
    <row r="75" spans="1:15" s="137" customFormat="1" ht="120">
      <c r="A75" s="120">
        <v>76</v>
      </c>
      <c r="B75" s="138"/>
      <c r="C75" s="92"/>
      <c r="D75" s="92"/>
      <c r="E75" s="92"/>
      <c r="F75" s="92" t="s">
        <v>155</v>
      </c>
      <c r="G75" s="296" t="s">
        <v>329</v>
      </c>
      <c r="H75" s="93"/>
      <c r="I75" s="129" t="s">
        <v>330</v>
      </c>
      <c r="J75" s="93" t="s">
        <v>180</v>
      </c>
      <c r="K75" s="167" t="s">
        <v>825</v>
      </c>
      <c r="L75" s="93">
        <f>IF(J75="Ya/Tidak",IF(K75="Ya",1,IF(K75="Tidak",0,"Blm Diisi")),IF(J75="A/B/C",IF(K75="A",1,IF(K75="B",0.5,IF(K75="C",0,"Blm Diisi"))),IF(J75="A/B/C/D",IF(K75="A",1,IF(K75="B",0.67,IF(K75="C",0.33,IF(K75="D",0,"Blm Diisi")))),IF(J75="A/B/C/D/E",IF(K75="A",1,IF(K75="B",0.75,IF(K75="C",0.5,IF(K75="D",0.25,IF(K75="E",0,"Blm Diisi"))))),IF(J75="%",IF(K75="","Blm Diisi",K75),IF(J75="Jumlah",IF(K75="","Blm Diisi",""),IF(J75="Rupiah",IF(K75="","Blm Diisi",""),IF(J75="","","-"))))))))</f>
        <v>0.75</v>
      </c>
      <c r="M75" s="93"/>
      <c r="O75" s="486" t="s">
        <v>973</v>
      </c>
    </row>
    <row r="76" spans="1:15">
      <c r="A76" s="85">
        <v>77</v>
      </c>
      <c r="B76" s="96"/>
      <c r="C76" s="91"/>
      <c r="D76" s="91"/>
      <c r="E76" s="91" t="s">
        <v>34</v>
      </c>
      <c r="F76" s="547" t="s">
        <v>95</v>
      </c>
      <c r="G76" s="548"/>
      <c r="H76" s="108">
        <v>0.2</v>
      </c>
      <c r="I76" s="128"/>
      <c r="J76" s="108"/>
      <c r="K76" s="108"/>
      <c r="L76" s="108">
        <f>AVERAGE(L77)*H76</f>
        <v>0.2</v>
      </c>
      <c r="M76" s="108"/>
      <c r="O76" s="128"/>
    </row>
    <row r="77" spans="1:15" s="137" customFormat="1" ht="30">
      <c r="A77" s="120">
        <v>78</v>
      </c>
      <c r="B77" s="138"/>
      <c r="C77" s="92"/>
      <c r="D77" s="92"/>
      <c r="E77" s="92"/>
      <c r="F77" s="141" t="s">
        <v>59</v>
      </c>
      <c r="G77" s="296" t="s">
        <v>335</v>
      </c>
      <c r="H77" s="93"/>
      <c r="I77" s="129" t="s">
        <v>339</v>
      </c>
      <c r="J77" s="93" t="s">
        <v>169</v>
      </c>
      <c r="K77" s="300" t="s">
        <v>826</v>
      </c>
      <c r="L77" s="93">
        <f>IF(J77="Ya/Tidak",IF(K77="Ya",1,IF(K77="Tidak",0,"Blm Diisi")),IF(J77="A/B/C",IF(K77="A",1,IF(K77="B",0.5,IF(K77="C",0,"Blm Diisi"))),IF(J77="A/B/C/D",IF(K77="A",1,IF(K77="B",0.67,IF(K77="C",0.33,IF(K77="D",0,"Blm Diisi")))),IF(J77="A/B/C/D/E",IF(K77="A",1,IF(K77="B",0.75,IF(K77="C",0.5,IF(K77="D",0.25,IF(K77="E",0,"Blm Diisi"))))),IF(J77="%",IF(K77="","Blm Diisi",K77),IF(J77="Jumlah",IF(K77="","Blm Diisi",""),IF(J77="Rupiah",IF(K77="","Blm Diisi",""),IF(J77="","","-"))))))))</f>
        <v>1</v>
      </c>
      <c r="M77" s="93"/>
      <c r="O77" s="486" t="s">
        <v>981</v>
      </c>
    </row>
    <row r="78" spans="1:15">
      <c r="A78" s="85">
        <v>79</v>
      </c>
      <c r="B78" s="97"/>
      <c r="C78" s="97"/>
      <c r="D78" s="98">
        <v>6</v>
      </c>
      <c r="E78" s="534" t="s">
        <v>40</v>
      </c>
      <c r="F78" s="535"/>
      <c r="G78" s="536"/>
      <c r="H78" s="28">
        <f>SUM(H79:H86)</f>
        <v>2.5</v>
      </c>
      <c r="I78" s="124"/>
      <c r="J78" s="28"/>
      <c r="K78" s="28"/>
      <c r="L78" s="28">
        <f>SUM(L79,L86)</f>
        <v>2.2524999999999999</v>
      </c>
      <c r="M78" s="28"/>
      <c r="O78" s="124"/>
    </row>
    <row r="79" spans="1:15">
      <c r="A79" s="120">
        <v>80</v>
      </c>
      <c r="B79" s="96"/>
      <c r="C79" s="91"/>
      <c r="D79" s="91"/>
      <c r="E79" s="91" t="s">
        <v>9</v>
      </c>
      <c r="F79" s="547" t="s">
        <v>96</v>
      </c>
      <c r="G79" s="548"/>
      <c r="H79" s="108">
        <v>1</v>
      </c>
      <c r="I79" s="128"/>
      <c r="J79" s="108"/>
      <c r="K79" s="108"/>
      <c r="L79" s="108">
        <f>AVERAGE(L80:L85)*H79</f>
        <v>1</v>
      </c>
      <c r="M79" s="108"/>
      <c r="O79" s="128"/>
    </row>
    <row r="80" spans="1:15" s="137" customFormat="1" ht="120">
      <c r="A80" s="85">
        <v>81</v>
      </c>
      <c r="B80" s="138"/>
      <c r="C80" s="92"/>
      <c r="D80" s="92"/>
      <c r="E80" s="92"/>
      <c r="F80" s="92" t="s">
        <v>152</v>
      </c>
      <c r="G80" s="296" t="s">
        <v>591</v>
      </c>
      <c r="H80" s="93"/>
      <c r="I80" s="129" t="s">
        <v>752</v>
      </c>
      <c r="J80" s="93" t="s">
        <v>156</v>
      </c>
      <c r="K80" s="167" t="s">
        <v>824</v>
      </c>
      <c r="L80" s="93">
        <f t="shared" ref="L80:L85" si="3">IF(J80="Ya/Tidak",IF(K80="Ya",1,IF(K80="Tidak",0,"Blm Diisi")),IF(J80="A/B/C",IF(K80="A",1,IF(K80="B",0.5,IF(K80="C",0,"Blm Diisi"))),IF(J80="A/B/C/D",IF(K80="A",1,IF(K80="B",0.67,IF(K80="C",0.33,IF(K80="D",0,"Blm Diisi")))),IF(J80="A/B/C/D/E",IF(K80="A",1,IF(K80="B",0.75,IF(K80="C",0.5,IF(K80="D",0.25,IF(K80="E",0,"Blm Diisi"))))),IF(J80="%",IF(K80="","Blm Diisi",K80),IF(J80="Jumlah",IF(K80="","Blm Diisi",""),IF(J80="Rupiah",IF(K80="","Blm Diisi",""),IF(J80="","","-"))))))))</f>
        <v>1</v>
      </c>
      <c r="M80" s="93"/>
      <c r="O80" s="486"/>
    </row>
    <row r="81" spans="1:15" s="137" customFormat="1" ht="120">
      <c r="A81" s="120">
        <v>82</v>
      </c>
      <c r="B81" s="138"/>
      <c r="C81" s="92"/>
      <c r="D81" s="92"/>
      <c r="E81" s="92"/>
      <c r="F81" s="92" t="s">
        <v>155</v>
      </c>
      <c r="G81" s="296" t="s">
        <v>592</v>
      </c>
      <c r="H81" s="93"/>
      <c r="I81" s="129" t="s">
        <v>756</v>
      </c>
      <c r="J81" s="93" t="s">
        <v>156</v>
      </c>
      <c r="K81" s="167" t="s">
        <v>824</v>
      </c>
      <c r="L81" s="93">
        <f t="shared" si="3"/>
        <v>1</v>
      </c>
      <c r="M81" s="93"/>
      <c r="O81" s="486" t="s">
        <v>977</v>
      </c>
    </row>
    <row r="82" spans="1:15" s="137" customFormat="1" ht="120">
      <c r="A82" s="85">
        <v>83</v>
      </c>
      <c r="B82" s="138"/>
      <c r="C82" s="92"/>
      <c r="D82" s="92"/>
      <c r="E82" s="92"/>
      <c r="F82" s="92" t="s">
        <v>157</v>
      </c>
      <c r="G82" s="296" t="s">
        <v>371</v>
      </c>
      <c r="H82" s="93"/>
      <c r="I82" s="129" t="s">
        <v>757</v>
      </c>
      <c r="J82" s="93" t="s">
        <v>156</v>
      </c>
      <c r="K82" s="167" t="s">
        <v>824</v>
      </c>
      <c r="L82" s="93">
        <f t="shared" si="3"/>
        <v>1</v>
      </c>
      <c r="M82" s="93"/>
      <c r="O82" s="486" t="s">
        <v>982</v>
      </c>
    </row>
    <row r="83" spans="1:15" s="137" customFormat="1" ht="135">
      <c r="A83" s="120">
        <v>84</v>
      </c>
      <c r="B83" s="138"/>
      <c r="C83" s="92"/>
      <c r="D83" s="92"/>
      <c r="E83" s="92"/>
      <c r="F83" s="92" t="s">
        <v>164</v>
      </c>
      <c r="G83" s="296" t="s">
        <v>369</v>
      </c>
      <c r="H83" s="93"/>
      <c r="I83" s="129" t="s">
        <v>761</v>
      </c>
      <c r="J83" s="93" t="s">
        <v>156</v>
      </c>
      <c r="K83" s="167" t="s">
        <v>824</v>
      </c>
      <c r="L83" s="93">
        <f t="shared" si="3"/>
        <v>1</v>
      </c>
      <c r="M83" s="93"/>
      <c r="O83" s="486" t="s">
        <v>982</v>
      </c>
    </row>
    <row r="84" spans="1:15" s="137" customFormat="1" ht="120">
      <c r="A84" s="85">
        <v>85</v>
      </c>
      <c r="B84" s="138"/>
      <c r="C84" s="92"/>
      <c r="D84" s="92"/>
      <c r="E84" s="92"/>
      <c r="F84" s="92" t="s">
        <v>165</v>
      </c>
      <c r="G84" s="296" t="s">
        <v>370</v>
      </c>
      <c r="H84" s="93"/>
      <c r="I84" s="129" t="s">
        <v>762</v>
      </c>
      <c r="J84" s="93" t="s">
        <v>156</v>
      </c>
      <c r="K84" s="167" t="s">
        <v>824</v>
      </c>
      <c r="L84" s="93">
        <f t="shared" si="3"/>
        <v>1</v>
      </c>
      <c r="M84" s="93"/>
      <c r="O84" s="486" t="s">
        <v>984</v>
      </c>
    </row>
    <row r="85" spans="1:15" s="137" customFormat="1" ht="120">
      <c r="A85" s="120">
        <v>86</v>
      </c>
      <c r="B85" s="138"/>
      <c r="C85" s="92"/>
      <c r="D85" s="92"/>
      <c r="E85" s="92"/>
      <c r="F85" s="92" t="s">
        <v>167</v>
      </c>
      <c r="G85" s="296" t="s">
        <v>371</v>
      </c>
      <c r="H85" s="93"/>
      <c r="I85" s="129" t="s">
        <v>557</v>
      </c>
      <c r="J85" s="93" t="s">
        <v>156</v>
      </c>
      <c r="K85" s="167" t="s">
        <v>824</v>
      </c>
      <c r="L85" s="93">
        <f t="shared" si="3"/>
        <v>1</v>
      </c>
      <c r="M85" s="93"/>
      <c r="O85" s="486" t="s">
        <v>983</v>
      </c>
    </row>
    <row r="86" spans="1:15">
      <c r="A86" s="85">
        <v>87</v>
      </c>
      <c r="B86" s="96"/>
      <c r="C86" s="91"/>
      <c r="D86" s="91"/>
      <c r="E86" s="91" t="s">
        <v>11</v>
      </c>
      <c r="F86" s="547" t="s">
        <v>97</v>
      </c>
      <c r="G86" s="548"/>
      <c r="H86" s="108">
        <v>1.5</v>
      </c>
      <c r="I86" s="128"/>
      <c r="J86" s="108"/>
      <c r="K86" s="108"/>
      <c r="L86" s="108">
        <f>AVERAGE(L87:L88)*H86</f>
        <v>1.2524999999999999</v>
      </c>
      <c r="M86" s="108"/>
      <c r="O86" s="128"/>
    </row>
    <row r="87" spans="1:15" s="137" customFormat="1" ht="120">
      <c r="A87" s="671">
        <v>88</v>
      </c>
      <c r="B87" s="525"/>
      <c r="C87" s="518"/>
      <c r="D87" s="518"/>
      <c r="E87" s="519"/>
      <c r="F87" s="518" t="s">
        <v>152</v>
      </c>
      <c r="G87" s="531" t="s">
        <v>587</v>
      </c>
      <c r="H87" s="513"/>
      <c r="I87" s="129" t="s">
        <v>558</v>
      </c>
      <c r="J87" s="93" t="s">
        <v>156</v>
      </c>
      <c r="K87" s="167" t="s">
        <v>825</v>
      </c>
      <c r="L87" s="93">
        <f>IF(J87="Ya/Tidak",IF(K87="Ya",1,IF(K87="Tidak",0,"Blm Diisi")),IF(J87="A/B/C",IF(K87="A",1,IF(K87="B",0.5,IF(K87="C",0,"Blm Diisi"))),IF(J87="A/B/C/D",IF(K87="A",1,IF(K87="B",0.67,IF(K87="C",0.33,IF(K87="D",0,"Blm Diisi")))),IF(J87="A/B/C/D/E",IF(K87="A",1,IF(K87="B",0.75,IF(K87="C",0.5,IF(K87="D",0.25,IF(K87="E",0,"Blm Diisi"))))),IF(J87="%",IF(K87="","Blm Diisi",K87),IF(J87="Jumlah",IF(K87="","Blm Diisi",""),IF(J87="Rupiah",IF(K87="","Blm Diisi",""),IF(J87="","","-"))))))))</f>
        <v>0.67</v>
      </c>
      <c r="M87" s="93"/>
      <c r="O87" s="486" t="s">
        <v>961</v>
      </c>
    </row>
    <row r="88" spans="1:15" s="137" customFormat="1" ht="75">
      <c r="A88" s="672">
        <v>89</v>
      </c>
      <c r="B88" s="525"/>
      <c r="C88" s="518"/>
      <c r="D88" s="518"/>
      <c r="E88" s="519"/>
      <c r="F88" s="518" t="s">
        <v>155</v>
      </c>
      <c r="G88" s="531" t="s">
        <v>372</v>
      </c>
      <c r="H88" s="513"/>
      <c r="I88" s="129" t="s">
        <v>375</v>
      </c>
      <c r="J88" s="93" t="s">
        <v>180</v>
      </c>
      <c r="K88" s="167" t="s">
        <v>824</v>
      </c>
      <c r="L88" s="93">
        <f>IF(J88="Ya/Tidak",IF(K88="Ya",1,IF(K88="Tidak",0,"Blm Diisi")),IF(J88="A/B/C",IF(K88="A",1,IF(K88="B",0.5,IF(K88="C",0,"Blm Diisi"))),IF(J88="A/B/C/D",IF(K88="A",1,IF(K88="B",0.67,IF(K88="C",0.33,IF(K88="D",0,"Blm Diisi")))),IF(J88="A/B/C/D/E",IF(K88="A",1,IF(K88="B",0.75,IF(K88="C",0.5,IF(K88="D",0.25,IF(K88="E",0,"Blm Diisi"))))),IF(J88="%",IF(K88="","Blm Diisi",K88),IF(J88="Jumlah",IF(K88="","Blm Diisi",""),IF(J88="Rupiah",IF(K88="","Blm Diisi",""),IF(J88="","","-"))))))))</f>
        <v>1</v>
      </c>
      <c r="M88" s="93"/>
      <c r="O88" s="486" t="s">
        <v>970</v>
      </c>
    </row>
    <row r="89" spans="1:15">
      <c r="A89" s="120">
        <v>90</v>
      </c>
      <c r="B89" s="97"/>
      <c r="C89" s="97"/>
      <c r="D89" s="98">
        <v>7</v>
      </c>
      <c r="E89" s="614" t="s">
        <v>43</v>
      </c>
      <c r="F89" s="615"/>
      <c r="G89" s="616"/>
      <c r="H89" s="28">
        <f>SUM(H90:H116)</f>
        <v>2.2000000000000002</v>
      </c>
      <c r="I89" s="124"/>
      <c r="J89" s="28"/>
      <c r="K89" s="28"/>
      <c r="L89" s="28">
        <f>SUM(L90,L95,L102,L106,L108,L113)</f>
        <v>1.3745833333333333</v>
      </c>
      <c r="M89" s="28"/>
      <c r="O89" s="124"/>
    </row>
    <row r="90" spans="1:15">
      <c r="A90" s="85">
        <v>91</v>
      </c>
      <c r="B90" s="96"/>
      <c r="C90" s="91"/>
      <c r="D90" s="91"/>
      <c r="E90" s="91" t="s">
        <v>9</v>
      </c>
      <c r="F90" s="547" t="s">
        <v>103</v>
      </c>
      <c r="G90" s="548"/>
      <c r="H90" s="108">
        <v>0.3</v>
      </c>
      <c r="I90" s="128"/>
      <c r="J90" s="108"/>
      <c r="K90" s="108"/>
      <c r="L90" s="108">
        <f>AVERAGE(L91:L94)*H90</f>
        <v>0.26250000000000001</v>
      </c>
      <c r="M90" s="108"/>
      <c r="O90" s="128"/>
    </row>
    <row r="91" spans="1:15" s="137" customFormat="1" ht="45">
      <c r="A91" s="120">
        <v>92</v>
      </c>
      <c r="B91" s="138"/>
      <c r="C91" s="92"/>
      <c r="D91" s="92"/>
      <c r="E91" s="92"/>
      <c r="F91" s="92" t="s">
        <v>152</v>
      </c>
      <c r="G91" s="296" t="s">
        <v>763</v>
      </c>
      <c r="H91" s="93"/>
      <c r="I91" s="129" t="s">
        <v>766</v>
      </c>
      <c r="J91" s="93" t="s">
        <v>154</v>
      </c>
      <c r="K91" s="167" t="s">
        <v>825</v>
      </c>
      <c r="L91" s="93">
        <f>IF(J91="Ya/Tidak",IF(K91="Ya",1,IF(K91="Tidak",0,"Blm Diisi")),IF(J91="A/B/C",IF(K91="A",1,IF(K91="B",0.5,IF(K91="C",0,"Blm Diisi"))),IF(J91="A/B/C/D",IF(K91="A",1,IF(K91="B",0.67,IF(K91="C",0.33,IF(K91="D",0,"Blm Diisi")))),IF(J91="A/B/C/D/E",IF(K91="A",1,IF(K91="B",0.75,IF(K91="C",0.5,IF(K91="D",0.25,IF(K91="E",0,"Blm Diisi"))))),IF(J91="%",IF(K91="","Blm Diisi",K91),IF(J91="Jumlah",IF(K91="","Blm Diisi",""),IF(J91="Rupiah",IF(K91="","Blm Diisi",""),IF(J91="","","-"))))))))</f>
        <v>0.5</v>
      </c>
      <c r="M91" s="93"/>
      <c r="O91" s="299"/>
    </row>
    <row r="92" spans="1:15" s="137" customFormat="1" ht="30">
      <c r="A92" s="85">
        <v>93</v>
      </c>
      <c r="B92" s="138"/>
      <c r="C92" s="92"/>
      <c r="D92" s="92"/>
      <c r="E92" s="92"/>
      <c r="F92" s="92" t="s">
        <v>155</v>
      </c>
      <c r="G92" s="296" t="s">
        <v>399</v>
      </c>
      <c r="H92" s="93"/>
      <c r="I92" s="129" t="s">
        <v>765</v>
      </c>
      <c r="J92" s="93" t="s">
        <v>169</v>
      </c>
      <c r="K92" s="300" t="s">
        <v>826</v>
      </c>
      <c r="L92" s="93">
        <f>IF(J92="Ya/Tidak",IF(K92="Ya",1,IF(K92="Tidak",0,"Blm Diisi")),IF(J92="A/B/C",IF(K92="A",1,IF(K92="B",0.5,IF(K92="C",0,"Blm Diisi"))),IF(J92="A/B/C/D",IF(K92="A",1,IF(K92="B",0.67,IF(K92="C",0.33,IF(K92="D",0,"Blm Diisi")))),IF(J92="A/B/C/D/E",IF(K92="A",1,IF(K92="B",0.75,IF(K92="C",0.5,IF(K92="D",0.25,IF(K92="E",0,"Blm Diisi"))))),IF(J92="%",IF(K92="","Blm Diisi",K92),IF(J92="Jumlah",IF(K92="","Blm Diisi",""),IF(J92="Rupiah",IF(K92="","Blm Diisi",""),IF(J92="","","-"))))))))</f>
        <v>1</v>
      </c>
      <c r="M92" s="93"/>
      <c r="O92" s="299"/>
    </row>
    <row r="93" spans="1:15" s="137" customFormat="1" ht="30">
      <c r="A93" s="120">
        <v>94</v>
      </c>
      <c r="B93" s="138"/>
      <c r="C93" s="92"/>
      <c r="D93" s="92"/>
      <c r="E93" s="92"/>
      <c r="F93" s="92" t="s">
        <v>157</v>
      </c>
      <c r="G93" s="296" t="s">
        <v>400</v>
      </c>
      <c r="H93" s="93"/>
      <c r="I93" s="129" t="s">
        <v>403</v>
      </c>
      <c r="J93" s="93" t="s">
        <v>169</v>
      </c>
      <c r="K93" s="300" t="s">
        <v>826</v>
      </c>
      <c r="L93" s="93">
        <f>IF(J93="Ya/Tidak",IF(K93="Ya",1,IF(K93="Tidak",0,"Blm Diisi")),IF(J93="A/B/C",IF(K93="A",1,IF(K93="B",0.5,IF(K93="C",0,"Blm Diisi"))),IF(J93="A/B/C/D",IF(K93="A",1,IF(K93="B",0.67,IF(K93="C",0.33,IF(K93="D",0,"Blm Diisi")))),IF(J93="A/B/C/D/E",IF(K93="A",1,IF(K93="B",0.75,IF(K93="C",0.5,IF(K93="D",0.25,IF(K93="E",0,"Blm Diisi"))))),IF(J93="%",IF(K93="","Blm Diisi",K93),IF(J93="Jumlah",IF(K93="","Blm Diisi",""),IF(J93="Rupiah",IF(K93="","Blm Diisi",""),IF(J93="","","-"))))))))</f>
        <v>1</v>
      </c>
      <c r="M93" s="93"/>
      <c r="O93" s="299"/>
    </row>
    <row r="94" spans="1:15" s="137" customFormat="1" ht="30">
      <c r="A94" s="85">
        <v>95</v>
      </c>
      <c r="B94" s="138"/>
      <c r="C94" s="92"/>
      <c r="D94" s="92"/>
      <c r="E94" s="92"/>
      <c r="F94" s="92" t="s">
        <v>164</v>
      </c>
      <c r="G94" s="296" t="s">
        <v>401</v>
      </c>
      <c r="H94" s="93"/>
      <c r="I94" s="129" t="s">
        <v>404</v>
      </c>
      <c r="J94" s="93" t="s">
        <v>169</v>
      </c>
      <c r="K94" s="300" t="s">
        <v>826</v>
      </c>
      <c r="L94" s="93">
        <f>IF(J94="Ya/Tidak",IF(K94="Ya",1,IF(K94="Tidak",0,"Blm Diisi")),IF(J94="A/B/C",IF(K94="A",1,IF(K94="B",0.5,IF(K94="C",0,"Blm Diisi"))),IF(J94="A/B/C/D",IF(K94="A",1,IF(K94="B",0.67,IF(K94="C",0.33,IF(K94="D",0,"Blm Diisi")))),IF(J94="A/B/C/D/E",IF(K94="A",1,IF(K94="B",0.75,IF(K94="C",0.5,IF(K94="D",0.25,IF(K94="E",0,"Blm Diisi"))))),IF(J94="%",IF(K94="","Blm Diisi",K94),IF(J94="Jumlah",IF(K94="","Blm Diisi",""),IF(J94="Rupiah",IF(K94="","Blm Diisi",""),IF(J94="","","-"))))))))</f>
        <v>1</v>
      </c>
      <c r="M94" s="93"/>
      <c r="O94" s="299"/>
    </row>
    <row r="95" spans="1:15">
      <c r="A95" s="120">
        <v>96</v>
      </c>
      <c r="B95" s="96"/>
      <c r="C95" s="91"/>
      <c r="D95" s="91"/>
      <c r="E95" s="91" t="s">
        <v>11</v>
      </c>
      <c r="F95" s="547" t="s">
        <v>71</v>
      </c>
      <c r="G95" s="548"/>
      <c r="H95" s="108">
        <v>0.3</v>
      </c>
      <c r="I95" s="128"/>
      <c r="J95" s="108"/>
      <c r="K95" s="108"/>
      <c r="L95" s="108">
        <f>AVERAGE(L96:L101)*H95</f>
        <v>0.11600000000000001</v>
      </c>
      <c r="M95" s="108"/>
      <c r="O95" s="128"/>
    </row>
    <row r="96" spans="1:15" s="137" customFormat="1" ht="45">
      <c r="A96" s="85">
        <v>97</v>
      </c>
      <c r="B96" s="138"/>
      <c r="C96" s="92"/>
      <c r="D96" s="92"/>
      <c r="E96" s="92"/>
      <c r="F96" s="92" t="s">
        <v>152</v>
      </c>
      <c r="G96" s="296" t="s">
        <v>561</v>
      </c>
      <c r="H96" s="93"/>
      <c r="I96" s="129" t="s">
        <v>562</v>
      </c>
      <c r="J96" s="93" t="s">
        <v>154</v>
      </c>
      <c r="K96" s="167" t="s">
        <v>825</v>
      </c>
      <c r="L96" s="93">
        <f t="shared" ref="L96:L101" si="4">IF(J96="Ya/Tidak",IF(K96="Ya",1,IF(K96="Tidak",0,"Blm Diisi")),IF(J96="A/B/C",IF(K96="A",1,IF(K96="B",0.5,IF(K96="C",0,"Blm Diisi"))),IF(J96="A/B/C/D",IF(K96="A",1,IF(K96="B",0.67,IF(K96="C",0.33,IF(K96="D",0,"Blm Diisi")))),IF(J96="A/B/C/D/E",IF(K96="A",1,IF(K96="B",0.75,IF(K96="C",0.5,IF(K96="D",0.25,IF(K96="E",0,"Blm Diisi"))))),IF(J96="%",IF(K96="","Blm Diisi",K96),IF(J96="Jumlah",IF(K96="","Blm Diisi",""),IF(J96="Rupiah",IF(K96="","Blm Diisi",""),IF(J96="","","-"))))))))</f>
        <v>0.5</v>
      </c>
      <c r="M96" s="93"/>
      <c r="O96" s="486" t="s">
        <v>985</v>
      </c>
    </row>
    <row r="97" spans="1:15" s="137" customFormat="1" ht="60">
      <c r="A97" s="120">
        <v>98</v>
      </c>
      <c r="B97" s="138"/>
      <c r="C97" s="92"/>
      <c r="D97" s="92"/>
      <c r="E97" s="92"/>
      <c r="F97" s="92" t="s">
        <v>155</v>
      </c>
      <c r="G97" s="296" t="s">
        <v>560</v>
      </c>
      <c r="H97" s="93"/>
      <c r="I97" s="129" t="s">
        <v>563</v>
      </c>
      <c r="J97" s="93" t="s">
        <v>156</v>
      </c>
      <c r="K97" s="167" t="s">
        <v>827</v>
      </c>
      <c r="L97" s="93">
        <f t="shared" si="4"/>
        <v>0.33</v>
      </c>
      <c r="M97" s="93"/>
      <c r="O97" s="486" t="s">
        <v>986</v>
      </c>
    </row>
    <row r="98" spans="1:15" s="137" customFormat="1" ht="105">
      <c r="A98" s="85">
        <v>99</v>
      </c>
      <c r="B98" s="138"/>
      <c r="C98" s="92"/>
      <c r="D98" s="92"/>
      <c r="E98" s="92"/>
      <c r="F98" s="92" t="s">
        <v>157</v>
      </c>
      <c r="G98" s="296" t="s">
        <v>408</v>
      </c>
      <c r="H98" s="93"/>
      <c r="I98" s="129" t="s">
        <v>564</v>
      </c>
      <c r="J98" s="93" t="s">
        <v>156</v>
      </c>
      <c r="K98" s="167" t="s">
        <v>827</v>
      </c>
      <c r="L98" s="93">
        <f t="shared" si="4"/>
        <v>0.33</v>
      </c>
      <c r="M98" s="93"/>
      <c r="O98" s="486" t="s">
        <v>977</v>
      </c>
    </row>
    <row r="99" spans="1:15" s="137" customFormat="1" ht="120">
      <c r="A99" s="120">
        <v>100</v>
      </c>
      <c r="B99" s="138"/>
      <c r="C99" s="92"/>
      <c r="D99" s="92"/>
      <c r="E99" s="92"/>
      <c r="F99" s="92" t="s">
        <v>164</v>
      </c>
      <c r="G99" s="296" t="s">
        <v>770</v>
      </c>
      <c r="H99" s="93"/>
      <c r="I99" s="129" t="s">
        <v>414</v>
      </c>
      <c r="J99" s="93" t="s">
        <v>156</v>
      </c>
      <c r="K99" s="167" t="s">
        <v>827</v>
      </c>
      <c r="L99" s="93">
        <f t="shared" si="4"/>
        <v>0.33</v>
      </c>
      <c r="M99" s="93"/>
      <c r="O99" s="486" t="s">
        <v>977</v>
      </c>
    </row>
    <row r="100" spans="1:15" s="137" customFormat="1" ht="75">
      <c r="A100" s="85">
        <v>101</v>
      </c>
      <c r="B100" s="138"/>
      <c r="C100" s="92"/>
      <c r="D100" s="92"/>
      <c r="E100" s="92"/>
      <c r="F100" s="92" t="s">
        <v>165</v>
      </c>
      <c r="G100" s="296" t="s">
        <v>410</v>
      </c>
      <c r="H100" s="93"/>
      <c r="I100" s="129" t="s">
        <v>415</v>
      </c>
      <c r="J100" s="93" t="s">
        <v>154</v>
      </c>
      <c r="K100" s="167" t="s">
        <v>825</v>
      </c>
      <c r="L100" s="93">
        <f t="shared" si="4"/>
        <v>0.5</v>
      </c>
      <c r="M100" s="93"/>
      <c r="O100" s="299"/>
    </row>
    <row r="101" spans="1:15" s="137" customFormat="1" ht="90">
      <c r="A101" s="120">
        <v>102</v>
      </c>
      <c r="B101" s="138"/>
      <c r="C101" s="92"/>
      <c r="D101" s="92"/>
      <c r="E101" s="92"/>
      <c r="F101" s="92" t="s">
        <v>167</v>
      </c>
      <c r="G101" s="296" t="s">
        <v>411</v>
      </c>
      <c r="H101" s="93"/>
      <c r="I101" s="129" t="s">
        <v>416</v>
      </c>
      <c r="J101" s="93" t="s">
        <v>156</v>
      </c>
      <c r="K101" s="167" t="s">
        <v>827</v>
      </c>
      <c r="L101" s="93">
        <f t="shared" si="4"/>
        <v>0.33</v>
      </c>
      <c r="M101" s="93"/>
      <c r="O101" s="299"/>
    </row>
    <row r="102" spans="1:15" ht="30">
      <c r="A102" s="85">
        <v>103</v>
      </c>
      <c r="B102" s="96"/>
      <c r="C102" s="91"/>
      <c r="D102" s="91"/>
      <c r="E102" s="91" t="s">
        <v>13</v>
      </c>
      <c r="F102" s="547" t="s">
        <v>104</v>
      </c>
      <c r="G102" s="548"/>
      <c r="H102" s="108">
        <v>0.5</v>
      </c>
      <c r="I102" s="128"/>
      <c r="J102" s="108"/>
      <c r="K102" s="108"/>
      <c r="L102" s="108">
        <f>AVERAGE(L103:L105)*H102</f>
        <v>0.5</v>
      </c>
      <c r="M102" s="108"/>
      <c r="O102" s="128"/>
    </row>
    <row r="103" spans="1:15" s="137" customFormat="1" ht="90">
      <c r="A103" s="120">
        <v>104</v>
      </c>
      <c r="B103" s="138"/>
      <c r="C103" s="92"/>
      <c r="D103" s="92"/>
      <c r="E103" s="92"/>
      <c r="F103" s="84" t="s">
        <v>152</v>
      </c>
      <c r="G103" s="296" t="s">
        <v>419</v>
      </c>
      <c r="H103" s="93"/>
      <c r="I103" s="129" t="s">
        <v>773</v>
      </c>
      <c r="J103" s="93" t="s">
        <v>156</v>
      </c>
      <c r="K103" s="167" t="s">
        <v>824</v>
      </c>
      <c r="L103" s="93">
        <f>IF(J103="Ya/Tidak",IF(K103="Ya",1,IF(K103="Tidak",0,"Blm Diisi")),IF(J103="A/B/C",IF(K103="A",1,IF(K103="B",0.5,IF(K103="C",0,"Blm Diisi"))),IF(J103="A/B/C/D",IF(K103="A",1,IF(K103="B",0.67,IF(K103="C",0.33,IF(K103="D",0,"Blm Diisi")))),IF(J103="A/B/C/D/E",IF(K103="A",1,IF(K103="B",0.75,IF(K103="C",0.5,IF(K103="D",0.25,IF(K103="E",0,"Blm Diisi"))))),IF(J103="%",IF(K103="","Blm Diisi",K103),IF(J103="Jumlah",IF(K103="","Blm Diisi",""),IF(J103="Rupiah",IF(K103="","Blm Diisi",""),IF(J103="","","-"))))))))</f>
        <v>1</v>
      </c>
      <c r="M103" s="93"/>
      <c r="O103" s="486" t="s">
        <v>987</v>
      </c>
    </row>
    <row r="104" spans="1:15" s="137" customFormat="1" ht="75">
      <c r="A104" s="85">
        <v>105</v>
      </c>
      <c r="B104" s="138"/>
      <c r="C104" s="92"/>
      <c r="D104" s="92"/>
      <c r="E104" s="92"/>
      <c r="F104" s="84" t="s">
        <v>155</v>
      </c>
      <c r="G104" s="296" t="s">
        <v>420</v>
      </c>
      <c r="H104" s="93"/>
      <c r="I104" s="129" t="s">
        <v>423</v>
      </c>
      <c r="J104" s="93" t="s">
        <v>154</v>
      </c>
      <c r="K104" s="167" t="s">
        <v>824</v>
      </c>
      <c r="L104" s="93">
        <f>IF(J104="Ya/Tidak",IF(K104="Ya",1,IF(K104="Tidak",0,"Blm Diisi")),IF(J104="A/B/C",IF(K104="A",1,IF(K104="B",0.5,IF(K104="C",0,"Blm Diisi"))),IF(J104="A/B/C/D",IF(K104="A",1,IF(K104="B",0.67,IF(K104="C",0.33,IF(K104="D",0,"Blm Diisi")))),IF(J104="A/B/C/D/E",IF(K104="A",1,IF(K104="B",0.75,IF(K104="C",0.5,IF(K104="D",0.25,IF(K104="E",0,"Blm Diisi"))))),IF(J104="%",IF(K104="","Blm Diisi",K104),IF(J104="Jumlah",IF(K104="","Blm Diisi",""),IF(J104="Rupiah",IF(K104="","Blm Diisi",""),IF(J104="","","-"))))))))</f>
        <v>1</v>
      </c>
      <c r="M104" s="93"/>
      <c r="O104" s="486" t="s">
        <v>988</v>
      </c>
    </row>
    <row r="105" spans="1:15" s="137" customFormat="1" ht="45">
      <c r="A105" s="120">
        <v>106</v>
      </c>
      <c r="B105" s="138"/>
      <c r="C105" s="92"/>
      <c r="D105" s="92"/>
      <c r="E105" s="92"/>
      <c r="F105" s="84" t="s">
        <v>157</v>
      </c>
      <c r="G105" s="296" t="s">
        <v>421</v>
      </c>
      <c r="H105" s="93"/>
      <c r="I105" s="129" t="s">
        <v>424</v>
      </c>
      <c r="J105" s="93" t="s">
        <v>169</v>
      </c>
      <c r="K105" s="300" t="s">
        <v>826</v>
      </c>
      <c r="L105" s="93">
        <f>IF(J105="Ya/Tidak",IF(K105="Ya",1,IF(K105="Tidak",0,"Blm Diisi")),IF(J105="A/B/C",IF(K105="A",1,IF(K105="B",0.5,IF(K105="C",0,"Blm Diisi"))),IF(J105="A/B/C/D",IF(K105="A",1,IF(K105="B",0.67,IF(K105="C",0.33,IF(K105="D",0,"Blm Diisi")))),IF(J105="A/B/C/D/E",IF(K105="A",1,IF(K105="B",0.75,IF(K105="C",0.5,IF(K105="D",0.25,IF(K105="E",0,"Blm Diisi"))))),IF(J105="%",IF(K105="","Blm Diisi",K105),IF(J105="Jumlah",IF(K105="","Blm Diisi",""),IF(J105="Rupiah",IF(K105="","Blm Diisi",""),IF(J105="","","-"))))))))</f>
        <v>1</v>
      </c>
      <c r="M105" s="93"/>
      <c r="O105" s="486" t="s">
        <v>987</v>
      </c>
    </row>
    <row r="106" spans="1:15">
      <c r="A106" s="85">
        <v>107</v>
      </c>
      <c r="B106" s="96"/>
      <c r="C106" s="91"/>
      <c r="D106" s="91"/>
      <c r="E106" s="91" t="s">
        <v>15</v>
      </c>
      <c r="F106" s="659" t="s">
        <v>776</v>
      </c>
      <c r="G106" s="548"/>
      <c r="H106" s="108">
        <v>0.3</v>
      </c>
      <c r="I106" s="128"/>
      <c r="J106" s="108"/>
      <c r="K106" s="108"/>
      <c r="L106" s="108">
        <f>AVERAGE(L107)*H106</f>
        <v>0</v>
      </c>
      <c r="M106" s="108"/>
      <c r="O106" s="128"/>
    </row>
    <row r="107" spans="1:15" s="137" customFormat="1" ht="60">
      <c r="A107" s="120">
        <v>108</v>
      </c>
      <c r="B107" s="138"/>
      <c r="C107" s="92"/>
      <c r="D107" s="92"/>
      <c r="E107" s="92"/>
      <c r="F107" s="141" t="s">
        <v>59</v>
      </c>
      <c r="G107" s="296" t="s">
        <v>774</v>
      </c>
      <c r="H107" s="93"/>
      <c r="I107" s="129" t="s">
        <v>775</v>
      </c>
      <c r="J107" s="93" t="s">
        <v>156</v>
      </c>
      <c r="K107" s="167" t="s">
        <v>829</v>
      </c>
      <c r="L107" s="93">
        <f>IF(J107="Ya/Tidak",IF(K107="Ya",1,IF(K107="Tidak",0,"Blm Diisi")),IF(J107="A/B/C",IF(K107="A",1,IF(K107="B",0.5,IF(K107="C",0,"Blm Diisi"))),IF(J107="A/B/C/D",IF(K107="A",1,IF(K107="B",0.67,IF(K107="C",0.33,IF(K107="D",0,"Blm Diisi")))),IF(J107="A/B/C/D/E",IF(K107="A",1,IF(K107="B",0.75,IF(K107="C",0.5,IF(K107="D",0.25,IF(K107="E",0,"Blm Diisi"))))),IF(J107="%",IF(K107="","Blm Diisi",K107),IF(J107="Jumlah",IF(K107="","Blm Diisi",""),IF(J107="Rupiah",IF(K107="","Blm Diisi",""),IF(J107="","","-"))))))))</f>
        <v>0</v>
      </c>
      <c r="M107" s="93"/>
      <c r="O107" s="299"/>
    </row>
    <row r="108" spans="1:15">
      <c r="A108" s="85">
        <v>109</v>
      </c>
      <c r="B108" s="96"/>
      <c r="C108" s="91"/>
      <c r="D108" s="91"/>
      <c r="E108" s="91" t="s">
        <v>32</v>
      </c>
      <c r="F108" s="547" t="s">
        <v>106</v>
      </c>
      <c r="G108" s="548"/>
      <c r="H108" s="108">
        <v>0.3</v>
      </c>
      <c r="I108" s="128"/>
      <c r="J108" s="108"/>
      <c r="K108" s="108"/>
      <c r="L108" s="108">
        <f>AVERAGE(L109:L112)*H108</f>
        <v>0.16274999999999998</v>
      </c>
      <c r="M108" s="108"/>
      <c r="O108" s="128"/>
    </row>
    <row r="109" spans="1:15" s="137" customFormat="1" ht="105">
      <c r="A109" s="120">
        <v>110</v>
      </c>
      <c r="B109" s="138"/>
      <c r="C109" s="92"/>
      <c r="D109" s="92"/>
      <c r="E109" s="92"/>
      <c r="F109" s="92" t="s">
        <v>152</v>
      </c>
      <c r="G109" s="296" t="s">
        <v>426</v>
      </c>
      <c r="H109" s="93"/>
      <c r="I109" s="129" t="s">
        <v>788</v>
      </c>
      <c r="J109" s="93" t="s">
        <v>156</v>
      </c>
      <c r="K109" s="167" t="s">
        <v>825</v>
      </c>
      <c r="L109" s="93">
        <f>IF(J109="Ya/Tidak",IF(K109="Ya",1,IF(K109="Tidak",0,"Blm Diisi")),IF(J109="A/B/C",IF(K109="A",1,IF(K109="B",0.5,IF(K109="C",0,"Blm Diisi"))),IF(J109="A/B/C/D",IF(K109="A",1,IF(K109="B",0.67,IF(K109="C",0.33,IF(K109="D",0,"Blm Diisi")))),IF(J109="A/B/C/D/E",IF(K109="A",1,IF(K109="B",0.75,IF(K109="C",0.5,IF(K109="D",0.25,IF(K109="E",0,"Blm Diisi"))))),IF(J109="%",IF(K109="","Blm Diisi",K109),IF(J109="Jumlah",IF(K109="","Blm Diisi",""),IF(J109="Rupiah",IF(K109="","Blm Diisi",""),IF(J109="","","-"))))))))</f>
        <v>0.67</v>
      </c>
      <c r="M109" s="93"/>
      <c r="O109" s="299"/>
    </row>
    <row r="110" spans="1:15" s="137" customFormat="1" ht="30">
      <c r="A110" s="85">
        <v>111</v>
      </c>
      <c r="B110" s="138"/>
      <c r="C110" s="92"/>
      <c r="D110" s="92"/>
      <c r="E110" s="92"/>
      <c r="F110" s="92" t="s">
        <v>155</v>
      </c>
      <c r="G110" s="296" t="s">
        <v>427</v>
      </c>
      <c r="H110" s="93"/>
      <c r="I110" s="129" t="s">
        <v>431</v>
      </c>
      <c r="J110" s="93" t="s">
        <v>169</v>
      </c>
      <c r="K110" s="300" t="s">
        <v>826</v>
      </c>
      <c r="L110" s="93">
        <f>IF(J110="Ya/Tidak",IF(K110="Ya",1,IF(K110="Tidak",0,"Blm Diisi")),IF(J110="A/B/C",IF(K110="A",1,IF(K110="B",0.5,IF(K110="C",0,"Blm Diisi"))),IF(J110="A/B/C/D",IF(K110="A",1,IF(K110="B",0.67,IF(K110="C",0.33,IF(K110="D",0,"Blm Diisi")))),IF(J110="A/B/C/D/E",IF(K110="A",1,IF(K110="B",0.75,IF(K110="C",0.5,IF(K110="D",0.25,IF(K110="E",0,"Blm Diisi"))))),IF(J110="%",IF(K110="","Blm Diisi",K110),IF(J110="Jumlah",IF(K110="","Blm Diisi",""),IF(J110="Rupiah",IF(K110="","Blm Diisi",""),IF(J110="","","-"))))))))</f>
        <v>1</v>
      </c>
      <c r="M110" s="93"/>
      <c r="O110" s="299"/>
    </row>
    <row r="111" spans="1:15" s="137" customFormat="1" ht="75">
      <c r="A111" s="120">
        <v>112</v>
      </c>
      <c r="B111" s="138"/>
      <c r="C111" s="92"/>
      <c r="D111" s="92"/>
      <c r="E111" s="92"/>
      <c r="F111" s="92" t="s">
        <v>157</v>
      </c>
      <c r="G111" s="296" t="s">
        <v>428</v>
      </c>
      <c r="H111" s="93"/>
      <c r="I111" s="129" t="s">
        <v>432</v>
      </c>
      <c r="J111" s="93" t="s">
        <v>154</v>
      </c>
      <c r="K111" s="167" t="s">
        <v>825</v>
      </c>
      <c r="L111" s="93">
        <f>IF(J111="Ya/Tidak",IF(K111="Ya",1,IF(K111="Tidak",0,"Blm Diisi")),IF(J111="A/B/C",IF(K111="A",1,IF(K111="B",0.5,IF(K111="C",0,"Blm Diisi"))),IF(J111="A/B/C/D",IF(K111="A",1,IF(K111="B",0.67,IF(K111="C",0.33,IF(K111="D",0,"Blm Diisi")))),IF(J111="A/B/C/D/E",IF(K111="A",1,IF(K111="B",0.75,IF(K111="C",0.5,IF(K111="D",0.25,IF(K111="E",0,"Blm Diisi"))))),IF(J111="%",IF(K111="","Blm Diisi",K111),IF(J111="Jumlah",IF(K111="","Blm Diisi",""),IF(J111="Rupiah",IF(K111="","Blm Diisi",""),IF(J111="","","-"))))))))</f>
        <v>0.5</v>
      </c>
      <c r="M111" s="93"/>
      <c r="O111" s="299"/>
    </row>
    <row r="112" spans="1:15" s="137" customFormat="1" ht="105">
      <c r="A112" s="85">
        <v>113</v>
      </c>
      <c r="B112" s="138"/>
      <c r="C112" s="92"/>
      <c r="D112" s="92"/>
      <c r="E112" s="92"/>
      <c r="F112" s="92" t="s">
        <v>164</v>
      </c>
      <c r="G112" s="296" t="s">
        <v>429</v>
      </c>
      <c r="H112" s="93"/>
      <c r="I112" s="129" t="s">
        <v>789</v>
      </c>
      <c r="J112" s="93" t="s">
        <v>156</v>
      </c>
      <c r="K112" s="167" t="s">
        <v>829</v>
      </c>
      <c r="L112" s="93">
        <f>IF(J112="Ya/Tidak",IF(K112="Ya",1,IF(K112="Tidak",0,"Blm Diisi")),IF(J112="A/B/C",IF(K112="A",1,IF(K112="B",0.5,IF(K112="C",0,"Blm Diisi"))),IF(J112="A/B/C/D",IF(K112="A",1,IF(K112="B",0.67,IF(K112="C",0.33,IF(K112="D",0,"Blm Diisi")))),IF(J112="A/B/C/D/E",IF(K112="A",1,IF(K112="B",0.75,IF(K112="C",0.5,IF(K112="D",0.25,IF(K112="E",0,"Blm Diisi"))))),IF(J112="%",IF(K112="","Blm Diisi",K112),IF(J112="Jumlah",IF(K112="","Blm Diisi",""),IF(J112="Rupiah",IF(K112="","Blm Diisi",""),IF(J112="","","-"))))))))</f>
        <v>0</v>
      </c>
      <c r="M112" s="93"/>
      <c r="O112" s="299"/>
    </row>
    <row r="113" spans="1:15">
      <c r="A113" s="120">
        <v>114</v>
      </c>
      <c r="B113" s="96"/>
      <c r="C113" s="91"/>
      <c r="D113" s="91"/>
      <c r="E113" s="91" t="s">
        <v>34</v>
      </c>
      <c r="F113" s="547" t="s">
        <v>107</v>
      </c>
      <c r="G113" s="548"/>
      <c r="H113" s="108">
        <v>0.5</v>
      </c>
      <c r="I113" s="128"/>
      <c r="J113" s="108"/>
      <c r="K113" s="108"/>
      <c r="L113" s="108">
        <f>AVERAGE(L114:L116)*H113</f>
        <v>0.33333333333333331</v>
      </c>
      <c r="M113" s="108"/>
      <c r="O113" s="128"/>
    </row>
    <row r="114" spans="1:15" s="137" customFormat="1" ht="45">
      <c r="A114" s="85">
        <v>115</v>
      </c>
      <c r="B114" s="138"/>
      <c r="C114" s="92"/>
      <c r="D114" s="92"/>
      <c r="E114" s="92"/>
      <c r="F114" s="92" t="s">
        <v>152</v>
      </c>
      <c r="G114" s="296" t="s">
        <v>567</v>
      </c>
      <c r="H114" s="93"/>
      <c r="I114" s="129" t="s">
        <v>565</v>
      </c>
      <c r="J114" s="93" t="s">
        <v>169</v>
      </c>
      <c r="K114" s="300" t="s">
        <v>826</v>
      </c>
      <c r="L114" s="93">
        <f>IF(J114="Ya/Tidak",IF(K114="Ya",1,IF(K114="Tidak",0,"Blm Diisi")),IF(J114="A/B/C",IF(K114="A",1,IF(K114="B",0.5,IF(K114="C",0,"Blm Diisi"))),IF(J114="A/B/C/D",IF(K114="A",1,IF(K114="B",0.67,IF(K114="C",0.33,IF(K114="D",0,"Blm Diisi")))),IF(J114="A/B/C/D/E",IF(K114="A",1,IF(K114="B",0.75,IF(K114="C",0.5,IF(K114="D",0.25,IF(K114="E",0,"Blm Diisi"))))),IF(J114="%",IF(K114="","Blm Diisi",K114),IF(J114="Jumlah",IF(K114="","Blm Diisi",""),IF(J114="Rupiah",IF(K114="","Blm Diisi",""),IF(J114="","","-"))))))))</f>
        <v>1</v>
      </c>
      <c r="M114" s="93"/>
      <c r="O114" s="486" t="s">
        <v>977</v>
      </c>
    </row>
    <row r="115" spans="1:15" s="137" customFormat="1" ht="45">
      <c r="A115" s="120">
        <v>116</v>
      </c>
      <c r="B115" s="138"/>
      <c r="C115" s="92"/>
      <c r="D115" s="92"/>
      <c r="E115" s="92"/>
      <c r="F115" s="92" t="s">
        <v>155</v>
      </c>
      <c r="G115" s="296" t="s">
        <v>435</v>
      </c>
      <c r="H115" s="93"/>
      <c r="I115" s="129" t="s">
        <v>440</v>
      </c>
      <c r="J115" s="93" t="s">
        <v>154</v>
      </c>
      <c r="K115" s="167" t="s">
        <v>825</v>
      </c>
      <c r="L115" s="93">
        <f>IF(J115="Ya/Tidak",IF(K115="Ya",1,IF(K115="Tidak",0,"Blm Diisi")),IF(J115="A/B/C",IF(K115="A",1,IF(K115="B",0.5,IF(K115="C",0,"Blm Diisi"))),IF(J115="A/B/C/D",IF(K115="A",1,IF(K115="B",0.67,IF(K115="C",0.33,IF(K115="D",0,"Blm Diisi")))),IF(J115="A/B/C/D/E",IF(K115="A",1,IF(K115="B",0.75,IF(K115="C",0.5,IF(K115="D",0.25,IF(K115="E",0,"Blm Diisi"))))),IF(J115="%",IF(K115="","Blm Diisi",K115),IF(J115="Jumlah",IF(K115="","Blm Diisi",""),IF(J115="Rupiah",IF(K115="","Blm Diisi",""),IF(J115="","","-"))))))))</f>
        <v>0.5</v>
      </c>
      <c r="M115" s="93"/>
      <c r="O115" s="299"/>
    </row>
    <row r="116" spans="1:15" s="137" customFormat="1" ht="75">
      <c r="A116" s="85">
        <v>117</v>
      </c>
      <c r="B116" s="138"/>
      <c r="C116" s="92"/>
      <c r="D116" s="92"/>
      <c r="E116" s="92"/>
      <c r="F116" s="92" t="s">
        <v>157</v>
      </c>
      <c r="G116" s="296" t="s">
        <v>566</v>
      </c>
      <c r="H116" s="93"/>
      <c r="I116" s="129" t="s">
        <v>568</v>
      </c>
      <c r="J116" s="93" t="s">
        <v>154</v>
      </c>
      <c r="K116" s="167" t="s">
        <v>825</v>
      </c>
      <c r="L116" s="93">
        <f>IF(J116="Ya/Tidak",IF(K116="Ya",1,IF(K116="Tidak",0,"Blm Diisi")),IF(J116="A/B/C",IF(K116="A",1,IF(K116="B",0.5,IF(K116="C",0,"Blm Diisi"))),IF(J116="A/B/C/D",IF(K116="A",1,IF(K116="B",0.67,IF(K116="C",0.33,IF(K116="D",0,"Blm Diisi")))),IF(J116="A/B/C/D/E",IF(K116="A",1,IF(K116="B",0.75,IF(K116="C",0.5,IF(K116="D",0.25,IF(K116="E",0,"Blm Diisi"))))),IF(J116="%",IF(K116="","Blm Diisi",K116),IF(J116="Jumlah",IF(K116="","Blm Diisi",""),IF(J116="Rupiah",IF(K116="","Blm Diisi",""),IF(J116="","","-"))))))))</f>
        <v>0.5</v>
      </c>
      <c r="M116" s="93"/>
      <c r="O116" s="299"/>
    </row>
    <row r="117" spans="1:15" ht="15.75">
      <c r="A117" s="120">
        <v>118</v>
      </c>
      <c r="B117" s="103"/>
      <c r="C117" s="103"/>
      <c r="D117" s="201">
        <v>8</v>
      </c>
      <c r="E117" s="660" t="s">
        <v>51</v>
      </c>
      <c r="F117" s="661"/>
      <c r="G117" s="662"/>
      <c r="H117" s="28">
        <f>SUM(H118:H138)</f>
        <v>2.4999999999999996</v>
      </c>
      <c r="I117" s="125"/>
      <c r="J117" s="39"/>
      <c r="K117" s="39"/>
      <c r="L117" s="28">
        <f>SUM(L118,L122,L129,L134,L138)</f>
        <v>1.4756666666666667</v>
      </c>
      <c r="M117" s="39"/>
      <c r="O117" s="125"/>
    </row>
    <row r="118" spans="1:15">
      <c r="A118" s="85">
        <v>119</v>
      </c>
      <c r="B118" s="96"/>
      <c r="C118" s="91"/>
      <c r="D118" s="91"/>
      <c r="E118" s="91" t="s">
        <v>9</v>
      </c>
      <c r="F118" s="547" t="s">
        <v>98</v>
      </c>
      <c r="G118" s="548"/>
      <c r="H118" s="108">
        <v>0.4</v>
      </c>
      <c r="I118" s="128"/>
      <c r="J118" s="108"/>
      <c r="K118" s="108"/>
      <c r="L118" s="108">
        <f>AVERAGE(L119:L121)*H118</f>
        <v>0.32266666666666666</v>
      </c>
      <c r="M118" s="108"/>
      <c r="O118" s="128"/>
    </row>
    <row r="119" spans="1:15" s="137" customFormat="1" ht="195">
      <c r="A119" s="120">
        <v>120</v>
      </c>
      <c r="B119" s="138"/>
      <c r="C119" s="92"/>
      <c r="D119" s="92"/>
      <c r="E119" s="92"/>
      <c r="F119" s="92" t="s">
        <v>152</v>
      </c>
      <c r="G119" s="296" t="s">
        <v>480</v>
      </c>
      <c r="H119" s="93"/>
      <c r="I119" s="129" t="s">
        <v>644</v>
      </c>
      <c r="J119" s="335" t="s">
        <v>180</v>
      </c>
      <c r="K119" s="167" t="s">
        <v>825</v>
      </c>
      <c r="L119" s="93">
        <f>IF(J119="Ya/Tidak",IF(K119="Ya",1,IF(K119="Tidak",0,"Blm Diisi")),IF(J119="A/B/C",IF(K119="A",1,IF(K119="B",0.5,IF(K119="C",0,"Blm Diisi"))),IF(J119="A/B/C/D",IF(K119="A",1,IF(K119="B",0.67,IF(K119="C",0.33,IF(K119="D",0,"Blm Diisi")))),IF(J119="A/B/C/D/E",IF(K119="A",1,IF(K119="B",0.75,IF(K119="C",0.5,IF(K119="D",0.25,IF(K119="E",0,"Blm Diisi"))))),IF(J119="%",IF(K119="","Blm Diisi",K119),IF(J119="Jumlah",IF(K119="","Blm Diisi",""),IF(J119="Rupiah",IF(K119="","Blm Diisi",""),IF(J119="","","-"))))))))</f>
        <v>0.75</v>
      </c>
      <c r="M119" s="93"/>
      <c r="O119" s="486" t="s">
        <v>989</v>
      </c>
    </row>
    <row r="120" spans="1:15" s="137" customFormat="1" ht="120">
      <c r="A120" s="85">
        <v>121</v>
      </c>
      <c r="B120" s="138"/>
      <c r="C120" s="92"/>
      <c r="D120" s="92"/>
      <c r="E120" s="92"/>
      <c r="F120" s="92" t="s">
        <v>155</v>
      </c>
      <c r="G120" s="296" t="s">
        <v>481</v>
      </c>
      <c r="H120" s="93"/>
      <c r="I120" s="129" t="s">
        <v>646</v>
      </c>
      <c r="J120" s="93" t="s">
        <v>156</v>
      </c>
      <c r="K120" s="167" t="s">
        <v>824</v>
      </c>
      <c r="L120" s="93">
        <f>IF(J120="Ya/Tidak",IF(K120="Ya",1,IF(K120="Tidak",0,"Blm Diisi")),IF(J120="A/B/C",IF(K120="A",1,IF(K120="B",0.5,IF(K120="C",0,"Blm Diisi"))),IF(J120="A/B/C/D",IF(K120="A",1,IF(K120="B",0.67,IF(K120="C",0.33,IF(K120="D",0,"Blm Diisi")))),IF(J120="A/B/C/D/E",IF(K120="A",1,IF(K120="B",0.75,IF(K120="C",0.5,IF(K120="D",0.25,IF(K120="E",0,"Blm Diisi"))))),IF(J120="%",IF(K120="","Blm Diisi",K120),IF(J120="Jumlah",IF(K120="","Blm Diisi",""),IF(J120="Rupiah",IF(K120="","Blm Diisi",""),IF(J120="","","-"))))))))</f>
        <v>1</v>
      </c>
      <c r="M120" s="93"/>
      <c r="O120" s="486" t="s">
        <v>990</v>
      </c>
    </row>
    <row r="121" spans="1:15" s="137" customFormat="1" ht="165">
      <c r="A121" s="120">
        <v>122</v>
      </c>
      <c r="B121" s="138"/>
      <c r="C121" s="92"/>
      <c r="D121" s="92"/>
      <c r="E121" s="92"/>
      <c r="F121" s="92" t="s">
        <v>157</v>
      </c>
      <c r="G121" s="296" t="s">
        <v>482</v>
      </c>
      <c r="H121" s="93"/>
      <c r="I121" s="129" t="s">
        <v>645</v>
      </c>
      <c r="J121" s="93" t="s">
        <v>156</v>
      </c>
      <c r="K121" s="167" t="s">
        <v>825</v>
      </c>
      <c r="L121" s="93">
        <f>IF(J121="Ya/Tidak",IF(K121="Ya",1,IF(K121="Tidak",0,"Blm Diisi")),IF(J121="A/B/C",IF(K121="A",1,IF(K121="B",0.5,IF(K121="C",0,"Blm Diisi"))),IF(J121="A/B/C/D",IF(K121="A",1,IF(K121="B",0.67,IF(K121="C",0.33,IF(K121="D",0,"Blm Diisi")))),IF(J121="A/B/C/D/E",IF(K121="A",1,IF(K121="B",0.75,IF(K121="C",0.5,IF(K121="D",0.25,IF(K121="E",0,"Blm Diisi"))))),IF(J121="%",IF(K121="","Blm Diisi",K121),IF(J121="Jumlah",IF(K121="","Blm Diisi",""),IF(J121="Rupiah",IF(K121="","Blm Diisi",""),IF(J121="","","-"))))))))</f>
        <v>0.67</v>
      </c>
      <c r="M121" s="93"/>
      <c r="O121" s="486" t="s">
        <v>991</v>
      </c>
    </row>
    <row r="122" spans="1:15">
      <c r="A122" s="85">
        <v>123</v>
      </c>
      <c r="B122" s="96"/>
      <c r="C122" s="91"/>
      <c r="D122" s="91"/>
      <c r="E122" s="91" t="s">
        <v>11</v>
      </c>
      <c r="F122" s="547" t="s">
        <v>99</v>
      </c>
      <c r="G122" s="548"/>
      <c r="H122" s="108">
        <v>0.4</v>
      </c>
      <c r="I122" s="128"/>
      <c r="J122" s="108"/>
      <c r="K122" s="108"/>
      <c r="L122" s="108">
        <f>AVERAGE(L123:L128)*H122</f>
        <v>0.22266666666666668</v>
      </c>
      <c r="M122" s="108"/>
      <c r="O122" s="128"/>
    </row>
    <row r="123" spans="1:15" s="137" customFormat="1" ht="180">
      <c r="A123" s="120">
        <v>124</v>
      </c>
      <c r="B123" s="138"/>
      <c r="C123" s="92"/>
      <c r="D123" s="92"/>
      <c r="E123" s="92"/>
      <c r="F123" s="92" t="s">
        <v>152</v>
      </c>
      <c r="G123" s="480" t="s">
        <v>483</v>
      </c>
      <c r="H123" s="335"/>
      <c r="I123" s="408" t="s">
        <v>647</v>
      </c>
      <c r="J123" s="335" t="s">
        <v>156</v>
      </c>
      <c r="K123" s="167" t="s">
        <v>824</v>
      </c>
      <c r="L123" s="93">
        <f t="shared" ref="L123:L128" si="5">IF(J123="Ya/Tidak",IF(K123="Ya",1,IF(K123="Tidak",0,"Blm Diisi")),IF(J123="A/B/C",IF(K123="A",1,IF(K123="B",0.5,IF(K123="C",0,"Blm Diisi"))),IF(J123="A/B/C/D",IF(K123="A",1,IF(K123="B",0.67,IF(K123="C",0.33,IF(K123="D",0,"Blm Diisi")))),IF(J123="A/B/C/D/E",IF(K123="A",1,IF(K123="B",0.75,IF(K123="C",0.5,IF(K123="D",0.25,IF(K123="E",0,"Blm Diisi"))))),IF(J123="%",IF(K123="","Blm Diisi",K123),IF(J123="Jumlah",IF(K123="","Blm Diisi",""),IF(J123="Rupiah",IF(K123="","Blm Diisi",""),IF(J123="","","-"))))))))</f>
        <v>1</v>
      </c>
      <c r="M123" s="93"/>
      <c r="O123" s="299"/>
    </row>
    <row r="124" spans="1:15" s="137" customFormat="1" ht="135">
      <c r="A124" s="85">
        <v>125</v>
      </c>
      <c r="B124" s="138"/>
      <c r="C124" s="92"/>
      <c r="D124" s="92"/>
      <c r="E124" s="92"/>
      <c r="F124" s="92" t="s">
        <v>155</v>
      </c>
      <c r="G124" s="480" t="s">
        <v>484</v>
      </c>
      <c r="H124" s="335"/>
      <c r="I124" s="408" t="s">
        <v>796</v>
      </c>
      <c r="J124" s="335" t="s">
        <v>156</v>
      </c>
      <c r="K124" s="167" t="s">
        <v>825</v>
      </c>
      <c r="L124" s="93">
        <f t="shared" si="5"/>
        <v>0.67</v>
      </c>
      <c r="M124" s="93"/>
      <c r="O124" s="486" t="s">
        <v>992</v>
      </c>
    </row>
    <row r="125" spans="1:15" s="137" customFormat="1" ht="180">
      <c r="A125" s="120">
        <v>126</v>
      </c>
      <c r="B125" s="138"/>
      <c r="C125" s="92"/>
      <c r="D125" s="92"/>
      <c r="E125" s="92"/>
      <c r="F125" s="92" t="s">
        <v>157</v>
      </c>
      <c r="G125" s="480" t="s">
        <v>527</v>
      </c>
      <c r="H125" s="335"/>
      <c r="I125" s="408" t="s">
        <v>797</v>
      </c>
      <c r="J125" s="335" t="s">
        <v>156</v>
      </c>
      <c r="K125" s="167" t="s">
        <v>825</v>
      </c>
      <c r="L125" s="93">
        <f t="shared" si="5"/>
        <v>0.67</v>
      </c>
      <c r="M125" s="93"/>
      <c r="O125" s="299"/>
    </row>
    <row r="126" spans="1:15" s="137" customFormat="1" ht="120">
      <c r="A126" s="85">
        <v>127</v>
      </c>
      <c r="B126" s="138"/>
      <c r="C126" s="92"/>
      <c r="D126" s="92"/>
      <c r="E126" s="92"/>
      <c r="F126" s="92" t="s">
        <v>164</v>
      </c>
      <c r="G126" s="480" t="s">
        <v>528</v>
      </c>
      <c r="H126" s="335"/>
      <c r="I126" s="408" t="s">
        <v>798</v>
      </c>
      <c r="J126" s="335" t="s">
        <v>156</v>
      </c>
      <c r="K126" s="167" t="s">
        <v>829</v>
      </c>
      <c r="L126" s="93">
        <f t="shared" si="5"/>
        <v>0</v>
      </c>
      <c r="M126" s="93"/>
      <c r="O126" s="299"/>
    </row>
    <row r="127" spans="1:15" s="137" customFormat="1" ht="105">
      <c r="A127" s="120">
        <v>128</v>
      </c>
      <c r="B127" s="138"/>
      <c r="C127" s="92"/>
      <c r="D127" s="92"/>
      <c r="E127" s="92"/>
      <c r="F127" s="92" t="s">
        <v>165</v>
      </c>
      <c r="G127" s="480" t="s">
        <v>485</v>
      </c>
      <c r="H127" s="335"/>
      <c r="I127" s="408" t="s">
        <v>648</v>
      </c>
      <c r="J127" s="335" t="s">
        <v>156</v>
      </c>
      <c r="K127" s="167" t="s">
        <v>825</v>
      </c>
      <c r="L127" s="93">
        <f t="shared" si="5"/>
        <v>0.67</v>
      </c>
      <c r="M127" s="93"/>
      <c r="O127" s="486" t="s">
        <v>993</v>
      </c>
    </row>
    <row r="128" spans="1:15" s="137" customFormat="1" ht="105">
      <c r="A128" s="85">
        <v>129</v>
      </c>
      <c r="B128" s="138"/>
      <c r="C128" s="92"/>
      <c r="D128" s="92"/>
      <c r="E128" s="92"/>
      <c r="F128" s="92" t="s">
        <v>167</v>
      </c>
      <c r="G128" s="480" t="s">
        <v>795</v>
      </c>
      <c r="H128" s="335"/>
      <c r="I128" s="408" t="s">
        <v>650</v>
      </c>
      <c r="J128" s="335" t="s">
        <v>156</v>
      </c>
      <c r="K128" s="167" t="s">
        <v>827</v>
      </c>
      <c r="L128" s="93">
        <f t="shared" si="5"/>
        <v>0.33</v>
      </c>
      <c r="M128" s="93"/>
      <c r="O128" s="299"/>
    </row>
    <row r="129" spans="1:15" ht="30">
      <c r="A129" s="120">
        <v>130</v>
      </c>
      <c r="B129" s="96"/>
      <c r="C129" s="91"/>
      <c r="D129" s="91"/>
      <c r="E129" s="91" t="s">
        <v>13</v>
      </c>
      <c r="F129" s="547" t="s">
        <v>100</v>
      </c>
      <c r="G129" s="548"/>
      <c r="H129" s="108">
        <v>0.6</v>
      </c>
      <c r="I129" s="128"/>
      <c r="J129" s="108"/>
      <c r="K129" s="108"/>
      <c r="L129" s="108">
        <f>AVERAGE(L130:L133)*H129</f>
        <v>0.28799999999999998</v>
      </c>
      <c r="M129" s="108"/>
      <c r="O129" s="128"/>
    </row>
    <row r="130" spans="1:15" s="137" customFormat="1" ht="150">
      <c r="A130" s="85">
        <v>131</v>
      </c>
      <c r="B130" s="138"/>
      <c r="C130" s="92"/>
      <c r="D130" s="92"/>
      <c r="E130" s="92"/>
      <c r="F130" s="92" t="s">
        <v>152</v>
      </c>
      <c r="G130" s="480" t="s">
        <v>486</v>
      </c>
      <c r="H130" s="335"/>
      <c r="I130" s="408" t="s">
        <v>799</v>
      </c>
      <c r="J130" s="335" t="s">
        <v>180</v>
      </c>
      <c r="K130" s="167" t="s">
        <v>825</v>
      </c>
      <c r="L130" s="93">
        <f>IF(J130="Ya/Tidak",IF(K130="Ya",1,IF(K130="Tidak",0,"Blm Diisi")),IF(J130="A/B/C",IF(K130="A",1,IF(K130="B",0.5,IF(K130="C",0,"Blm Diisi"))),IF(J130="A/B/C/D",IF(K130="A",1,IF(K130="B",0.67,IF(K130="C",0.33,IF(K130="D",0,"Blm Diisi")))),IF(J130="A/B/C/D/E",IF(K130="A",1,IF(K130="B",0.75,IF(K130="C",0.5,IF(K130="D",0.25,IF(K130="E",0,"Blm Diisi"))))),IF(J130="%",IF(K130="","Blm Diisi",K130),IF(J130="Jumlah",IF(K130="","Blm Diisi",""),IF(J130="Rupiah",IF(K130="","Blm Diisi",""),IF(J130="","","-"))))))))</f>
        <v>0.75</v>
      </c>
      <c r="M130" s="93"/>
      <c r="O130" s="486" t="s">
        <v>988</v>
      </c>
    </row>
    <row r="131" spans="1:15" s="137" customFormat="1" ht="165">
      <c r="A131" s="120">
        <v>132</v>
      </c>
      <c r="B131" s="138"/>
      <c r="C131" s="92"/>
      <c r="D131" s="92"/>
      <c r="E131" s="92"/>
      <c r="F131" s="92" t="s">
        <v>155</v>
      </c>
      <c r="G131" s="480" t="s">
        <v>487</v>
      </c>
      <c r="H131" s="335"/>
      <c r="I131" s="408" t="s">
        <v>800</v>
      </c>
      <c r="J131" s="335" t="s">
        <v>156</v>
      </c>
      <c r="K131" s="167" t="s">
        <v>829</v>
      </c>
      <c r="L131" s="93">
        <f>IF(J131="Ya/Tidak",IF(K131="Ya",1,IF(K131="Tidak",0,"Blm Diisi")),IF(J131="A/B/C",IF(K131="A",1,IF(K131="B",0.5,IF(K131="C",0,"Blm Diisi"))),IF(J131="A/B/C/D",IF(K131="A",1,IF(K131="B",0.67,IF(K131="C",0.33,IF(K131="D",0,"Blm Diisi")))),IF(J131="A/B/C/D/E",IF(K131="A",1,IF(K131="B",0.75,IF(K131="C",0.5,IF(K131="D",0.25,IF(K131="E",0,"Blm Diisi"))))),IF(J131="%",IF(K131="","Blm Diisi",K131),IF(J131="Jumlah",IF(K131="","Blm Diisi",""),IF(J131="Rupiah",IF(K131="","Blm Diisi",""),IF(J131="","","-"))))))))</f>
        <v>0</v>
      </c>
      <c r="M131" s="93"/>
      <c r="O131" s="299"/>
    </row>
    <row r="132" spans="1:15" s="137" customFormat="1" ht="105">
      <c r="A132" s="85">
        <v>133</v>
      </c>
      <c r="B132" s="138"/>
      <c r="C132" s="92"/>
      <c r="D132" s="92"/>
      <c r="E132" s="92"/>
      <c r="F132" s="92" t="s">
        <v>157</v>
      </c>
      <c r="G132" s="480" t="s">
        <v>488</v>
      </c>
      <c r="H132" s="335"/>
      <c r="I132" s="408" t="s">
        <v>801</v>
      </c>
      <c r="J132" s="335" t="s">
        <v>156</v>
      </c>
      <c r="K132" s="167" t="s">
        <v>825</v>
      </c>
      <c r="L132" s="93">
        <f>IF(J132="Ya/Tidak",IF(K132="Ya",1,IF(K132="Tidak",0,"Blm Diisi")),IF(J132="A/B/C",IF(K132="A",1,IF(K132="B",0.5,IF(K132="C",0,"Blm Diisi"))),IF(J132="A/B/C/D",IF(K132="A",1,IF(K132="B",0.67,IF(K132="C",0.33,IF(K132="D",0,"Blm Diisi")))),IF(J132="A/B/C/D/E",IF(K132="A",1,IF(K132="B",0.75,IF(K132="C",0.5,IF(K132="D",0.25,IF(K132="E",0,"Blm Diisi"))))),IF(J132="%",IF(K132="","Blm Diisi",K132),IF(J132="Jumlah",IF(K132="","Blm Diisi",""),IF(J132="Rupiah",IF(K132="","Blm Diisi",""),IF(J132="","","-"))))))))</f>
        <v>0.67</v>
      </c>
      <c r="M132" s="93"/>
      <c r="O132" s="486" t="s">
        <v>988</v>
      </c>
    </row>
    <row r="133" spans="1:15" s="137" customFormat="1" ht="90">
      <c r="A133" s="120">
        <v>134</v>
      </c>
      <c r="B133" s="138"/>
      <c r="C133" s="92"/>
      <c r="D133" s="92"/>
      <c r="E133" s="92"/>
      <c r="F133" s="92" t="s">
        <v>164</v>
      </c>
      <c r="G133" s="480" t="s">
        <v>802</v>
      </c>
      <c r="H133" s="335"/>
      <c r="I133" s="408" t="s">
        <v>803</v>
      </c>
      <c r="J133" s="335" t="s">
        <v>154</v>
      </c>
      <c r="K133" s="167" t="s">
        <v>825</v>
      </c>
      <c r="L133" s="93">
        <f>IF(J133="Ya/Tidak",IF(K133="Ya",1,IF(K133="Tidak",0,"Blm Diisi")),IF(J133="A/B/C",IF(K133="A",1,IF(K133="B",0.5,IF(K133="C",0,"Blm Diisi"))),IF(J133="A/B/C/D",IF(K133="A",1,IF(K133="B",0.67,IF(K133="C",0.33,IF(K133="D",0,"Blm Diisi")))),IF(J133="A/B/C/D/E",IF(K133="A",1,IF(K133="B",0.75,IF(K133="C",0.5,IF(K133="D",0.25,IF(K133="E",0,"Blm Diisi"))))),IF(J133="%",IF(K133="","Blm Diisi",K133),IF(J133="Jumlah",IF(K133="","Blm Diisi",""),IF(J133="Rupiah",IF(K133="","Blm Diisi",""),IF(J133="","","-"))))))))</f>
        <v>0.5</v>
      </c>
      <c r="M133" s="93"/>
      <c r="O133" s="486" t="s">
        <v>987</v>
      </c>
    </row>
    <row r="134" spans="1:15">
      <c r="A134" s="85">
        <v>135</v>
      </c>
      <c r="B134" s="96"/>
      <c r="C134" s="91"/>
      <c r="D134" s="91"/>
      <c r="E134" s="91" t="s">
        <v>15</v>
      </c>
      <c r="F134" s="547" t="s">
        <v>102</v>
      </c>
      <c r="G134" s="548"/>
      <c r="H134" s="108">
        <v>0.7</v>
      </c>
      <c r="I134" s="128"/>
      <c r="J134" s="108"/>
      <c r="K134" s="108"/>
      <c r="L134" s="108">
        <f>AVERAGE(L135:L137)*H134</f>
        <v>0.40833333333333333</v>
      </c>
      <c r="M134" s="108"/>
      <c r="O134" s="128"/>
    </row>
    <row r="135" spans="1:15" s="137" customFormat="1" ht="135">
      <c r="A135" s="120">
        <v>136</v>
      </c>
      <c r="B135" s="138"/>
      <c r="C135" s="92"/>
      <c r="D135" s="92"/>
      <c r="E135" s="92"/>
      <c r="F135" s="92" t="s">
        <v>152</v>
      </c>
      <c r="G135" s="480" t="s">
        <v>529</v>
      </c>
      <c r="H135" s="335"/>
      <c r="I135" s="408" t="s">
        <v>651</v>
      </c>
      <c r="J135" s="335" t="s">
        <v>180</v>
      </c>
      <c r="K135" s="167" t="s">
        <v>829</v>
      </c>
      <c r="L135" s="93">
        <f>IF(J135="Ya/Tidak",IF(K135="Ya",1,IF(K135="Tidak",0,"Blm Diisi")),IF(J135="A/B/C",IF(K135="A",1,IF(K135="B",0.5,IF(K135="C",0,"Blm Diisi"))),IF(J135="A/B/C/D",IF(K135="A",1,IF(K135="B",0.67,IF(K135="C",0.33,IF(K135="D",0,"Blm Diisi")))),IF(J135="A/B/C/D/E",IF(K135="A",1,IF(K135="B",0.75,IF(K135="C",0.5,IF(K135="D",0.25,IF(K135="E",0,"Blm Diisi"))))),IF(J135="%",IF(K135="","Blm Diisi",K135),IF(J135="Jumlah",IF(K135="","Blm Diisi",""),IF(J135="Rupiah",IF(K135="","Blm Diisi",""),IF(J135="","","-"))))))))</f>
        <v>0.25</v>
      </c>
      <c r="M135" s="93"/>
      <c r="O135" s="299"/>
    </row>
    <row r="136" spans="1:15" s="137" customFormat="1" ht="75">
      <c r="A136" s="85">
        <v>137</v>
      </c>
      <c r="B136" s="138"/>
      <c r="C136" s="92"/>
      <c r="D136" s="92"/>
      <c r="E136" s="92"/>
      <c r="F136" s="92" t="s">
        <v>155</v>
      </c>
      <c r="G136" s="480" t="s">
        <v>530</v>
      </c>
      <c r="H136" s="335"/>
      <c r="I136" s="408" t="s">
        <v>805</v>
      </c>
      <c r="J136" s="441" t="s">
        <v>154</v>
      </c>
      <c r="K136" s="167" t="s">
        <v>825</v>
      </c>
      <c r="L136" s="93">
        <f>IF(J136="Ya/Tidak",IF(K136="Ya",1,IF(K136="Tidak",0,"Blm Diisi")),IF(J136="A/B/C",IF(K136="A",1,IF(K136="B",0.5,IF(K136="C",0,"Blm Diisi"))),IF(J136="A/B/C/D",IF(K136="A",1,IF(K136="B",0.67,IF(K136="C",0.33,IF(K136="D",0,"Blm Diisi")))),IF(J136="A/B/C/D/E",IF(K136="A",1,IF(K136="B",0.75,IF(K136="C",0.5,IF(K136="D",0.25,IF(K136="E",0,"Blm Diisi"))))),IF(J136="%",IF(K136="","Blm Diisi",K136),IF(J136="Jumlah",IF(K136="","Blm Diisi",""),IF(J136="Rupiah",IF(K136="","Blm Diisi",""),IF(J136="","","-"))))))))</f>
        <v>0.5</v>
      </c>
      <c r="M136" s="93"/>
      <c r="O136" s="299"/>
    </row>
    <row r="137" spans="1:15" s="137" customFormat="1" ht="90">
      <c r="A137" s="120">
        <v>138</v>
      </c>
      <c r="B137" s="138"/>
      <c r="C137" s="92"/>
      <c r="D137" s="92"/>
      <c r="E137" s="92"/>
      <c r="F137" s="92" t="s">
        <v>157</v>
      </c>
      <c r="G137" s="480" t="s">
        <v>531</v>
      </c>
      <c r="H137" s="335"/>
      <c r="I137" s="408" t="s">
        <v>532</v>
      </c>
      <c r="J137" s="335" t="s">
        <v>156</v>
      </c>
      <c r="K137" s="167" t="s">
        <v>824</v>
      </c>
      <c r="L137" s="93">
        <f>IF(J137="Ya/Tidak",IF(K137="Ya",1,IF(K137="Tidak",0,"Blm Diisi")),IF(J137="A/B/C",IF(K137="A",1,IF(K137="B",0.5,IF(K137="C",0,"Blm Diisi"))),IF(J137="A/B/C/D",IF(K137="A",1,IF(K137="B",0.67,IF(K137="C",0.33,IF(K137="D",0,"Blm Diisi")))),IF(J137="A/B/C/D/E",IF(K137="A",1,IF(K137="B",0.75,IF(K137="C",0.5,IF(K137="D",0.25,IF(K137="E",0,"Blm Diisi"))))),IF(J137="%",IF(K137="","Blm Diisi",K137),IF(J137="Jumlah",IF(K137="","Blm Diisi",""),IF(J137="Rupiah",IF(K137="","Blm Diisi",""),IF(J137="","","-"))))))))</f>
        <v>1</v>
      </c>
      <c r="M137" s="93"/>
      <c r="O137" s="299"/>
    </row>
    <row r="138" spans="1:15">
      <c r="A138" s="85">
        <v>139</v>
      </c>
      <c r="B138" s="96"/>
      <c r="C138" s="91"/>
      <c r="D138" s="91"/>
      <c r="E138" s="91" t="s">
        <v>32</v>
      </c>
      <c r="F138" s="547" t="s">
        <v>101</v>
      </c>
      <c r="G138" s="548"/>
      <c r="H138" s="108">
        <v>0.4</v>
      </c>
      <c r="I138" s="128"/>
      <c r="J138" s="108"/>
      <c r="K138" s="108"/>
      <c r="L138" s="108">
        <f>AVERAGE(L139:L140)*H138</f>
        <v>0.23399999999999999</v>
      </c>
      <c r="M138" s="108"/>
      <c r="O138" s="128"/>
    </row>
    <row r="139" spans="1:15" s="137" customFormat="1" ht="120">
      <c r="A139" s="120">
        <v>140</v>
      </c>
      <c r="B139" s="138"/>
      <c r="C139" s="92"/>
      <c r="D139" s="157"/>
      <c r="E139" s="157"/>
      <c r="F139" s="92" t="s">
        <v>152</v>
      </c>
      <c r="G139" s="479" t="s">
        <v>489</v>
      </c>
      <c r="H139" s="335"/>
      <c r="I139" s="418" t="s">
        <v>652</v>
      </c>
      <c r="J139" s="335" t="s">
        <v>156</v>
      </c>
      <c r="K139" s="167" t="s">
        <v>825</v>
      </c>
      <c r="L139" s="93">
        <f>IF(J139="Ya/Tidak",IF(K139="Ya",1,IF(K139="Tidak",0,"Blm Diisi")),IF(J139="A/B/C",IF(K139="A",1,IF(K139="B",0.5,IF(K139="C",0,"Blm Diisi"))),IF(J139="A/B/C/D",IF(K139="A",1,IF(K139="B",0.67,IF(K139="C",0.33,IF(K139="D",0,"Blm Diisi")))),IF(J139="A/B/C/D/E",IF(K139="A",1,IF(K139="B",0.75,IF(K139="C",0.5,IF(K139="D",0.25,IF(K139="E",0,"Blm Diisi"))))),IF(J139="%",IF(K139="","Blm Diisi",K139),IF(J139="Jumlah",IF(K139="","Blm Diisi",""),IF(J139="Rupiah",IF(K139="","Blm Diisi",""),IF(J139="","","-"))))))))</f>
        <v>0.67</v>
      </c>
      <c r="M139" s="93"/>
      <c r="O139" s="299"/>
    </row>
    <row r="140" spans="1:15" s="137" customFormat="1" ht="45">
      <c r="A140" s="85">
        <v>141</v>
      </c>
      <c r="B140" s="138"/>
      <c r="C140" s="92"/>
      <c r="D140" s="157"/>
      <c r="E140" s="157"/>
      <c r="F140" s="92" t="s">
        <v>155</v>
      </c>
      <c r="G140" s="479" t="s">
        <v>490</v>
      </c>
      <c r="H140" s="335"/>
      <c r="I140" s="418" t="s">
        <v>491</v>
      </c>
      <c r="J140" s="441" t="s">
        <v>154</v>
      </c>
      <c r="K140" s="167" t="s">
        <v>825</v>
      </c>
      <c r="L140" s="93">
        <f>IF(J140="Ya/Tidak",IF(K140="Ya",1,IF(K140="Tidak",0,"Blm Diisi")),IF(J140="A/B/C",IF(K140="A",1,IF(K140="B",0.5,IF(K140="C",0,"Blm Diisi"))),IF(J140="A/B/C/D",IF(K140="A",1,IF(K140="B",0.67,IF(K140="C",0.33,IF(K140="D",0,"Blm Diisi")))),IF(J140="A/B/C/D/E",IF(K140="A",1,IF(K140="B",0.75,IF(K140="C",0.5,IF(K140="D",0.25,IF(K140="E",0,"Blm Diisi"))))),IF(J140="%",IF(K140="","Blm Diisi",K140),IF(J140="Jumlah",IF(K140="","Blm Diisi",""),IF(J140="Rupiah",IF(K140="","Blm Diisi",""),IF(J140="","","-"))))))))</f>
        <v>0.5</v>
      </c>
      <c r="M140" s="162"/>
      <c r="O140" s="299"/>
    </row>
    <row r="141" spans="1:15">
      <c r="A141" s="85">
        <v>163</v>
      </c>
      <c r="B141" s="86"/>
      <c r="C141" s="86" t="s">
        <v>57</v>
      </c>
      <c r="D141" s="601" t="s">
        <v>602</v>
      </c>
      <c r="E141" s="602"/>
      <c r="F141" s="602"/>
      <c r="G141" s="602"/>
      <c r="H141" s="159">
        <f>SUM(H142,H154,H160,H163,H173,H183,H204,H223)</f>
        <v>21.7</v>
      </c>
      <c r="I141" s="163"/>
      <c r="J141" s="87"/>
      <c r="K141" s="87"/>
      <c r="L141" s="87" t="e">
        <f>SUM(L142,L154,L160,L163,L173,L183,L204,L223)</f>
        <v>#DIV/0!</v>
      </c>
      <c r="M141" s="87"/>
      <c r="O141" s="226"/>
    </row>
    <row r="142" spans="1:15">
      <c r="A142" s="120">
        <v>164</v>
      </c>
      <c r="B142" s="97"/>
      <c r="C142" s="98"/>
      <c r="D142" s="105">
        <v>1</v>
      </c>
      <c r="E142" s="614" t="s">
        <v>8</v>
      </c>
      <c r="F142" s="615"/>
      <c r="G142" s="616"/>
      <c r="H142" s="28">
        <f>SUM(H143:H152)</f>
        <v>3</v>
      </c>
      <c r="I142" s="124"/>
      <c r="J142" s="28"/>
      <c r="K142" s="28"/>
      <c r="L142" s="28">
        <f>SUM(L143,L150,L152)</f>
        <v>1.835</v>
      </c>
      <c r="M142" s="28"/>
      <c r="O142" s="124"/>
    </row>
    <row r="143" spans="1:15">
      <c r="A143" s="85">
        <v>165</v>
      </c>
      <c r="B143" s="96"/>
      <c r="C143" s="91"/>
      <c r="D143" s="91"/>
      <c r="E143" s="91" t="s">
        <v>9</v>
      </c>
      <c r="F143" s="551" t="s">
        <v>114</v>
      </c>
      <c r="G143" s="552"/>
      <c r="H143" s="108">
        <v>1.5</v>
      </c>
      <c r="I143" s="128"/>
      <c r="J143" s="108"/>
      <c r="K143" s="108"/>
      <c r="L143" s="108">
        <f>AVERAGE(L144:L149)*H143</f>
        <v>1.5</v>
      </c>
      <c r="M143" s="108"/>
      <c r="O143" s="128"/>
    </row>
    <row r="144" spans="1:15" s="137" customFormat="1" ht="30">
      <c r="A144" s="120">
        <v>166</v>
      </c>
      <c r="B144" s="138"/>
      <c r="C144" s="92"/>
      <c r="D144" s="92"/>
      <c r="E144" s="92"/>
      <c r="F144" s="84" t="s">
        <v>152</v>
      </c>
      <c r="G144" s="482" t="s">
        <v>182</v>
      </c>
      <c r="H144" s="93" t="s">
        <v>183</v>
      </c>
      <c r="I144" s="129" t="s">
        <v>184</v>
      </c>
      <c r="J144" s="93" t="s">
        <v>185</v>
      </c>
      <c r="K144" s="208">
        <f>IF(OR(K145="",K146=""),"Blm Diisi",IF(K146/K145&gt;1,1,K146/K145))</f>
        <v>1</v>
      </c>
      <c r="L144" s="93">
        <f t="shared" ref="L144:L149" si="6">IF(J144="Ya/Tidak",IF(K144="Ya",1,IF(K144="Tidak",0,"Blm Diisi")),IF(J144="A/B/C",IF(K144="A",1,IF(K144="B",0.5,IF(K144="C",0,"Blm Diisi"))),IF(J144="A/B/C/D",IF(K144="A",1,IF(K144="B",0.67,IF(K144="C",0.33,IF(K144="D",0,"Blm Diisi")))),IF(J144="A/B/C/D/E",IF(K144="A",1,IF(K144="B",0.75,IF(K144="C",0.5,IF(K144="D",0.25,IF(K144="E",0,"Blm Diisi"))))),IF(J144="%",IF(K144="","Blm Diisi",K144),IF(J144="Jumlah",IF(K144="","Blm Diisi",""),IF(J144="Rupiah",IF(K144="","Blm Diisi",""),IF(J144="","","-"))))))))</f>
        <v>1</v>
      </c>
      <c r="M144" s="93"/>
      <c r="O144" s="486" t="s">
        <v>966</v>
      </c>
    </row>
    <row r="145" spans="1:15" s="137" customFormat="1">
      <c r="A145" s="85">
        <v>167</v>
      </c>
      <c r="B145" s="138"/>
      <c r="C145" s="92"/>
      <c r="D145" s="92"/>
      <c r="E145" s="92"/>
      <c r="F145" s="84" t="s">
        <v>183</v>
      </c>
      <c r="G145" s="140" t="s">
        <v>189</v>
      </c>
      <c r="H145" s="93" t="s">
        <v>183</v>
      </c>
      <c r="I145" s="129" t="s">
        <v>183</v>
      </c>
      <c r="J145" s="93" t="s">
        <v>186</v>
      </c>
      <c r="K145" s="300">
        <v>1</v>
      </c>
      <c r="L145" s="93" t="str">
        <f t="shared" si="6"/>
        <v/>
      </c>
      <c r="M145" s="93"/>
      <c r="O145" s="299"/>
    </row>
    <row r="146" spans="1:15" s="137" customFormat="1">
      <c r="A146" s="120">
        <v>168</v>
      </c>
      <c r="B146" s="138"/>
      <c r="C146" s="92"/>
      <c r="D146" s="92"/>
      <c r="E146" s="92"/>
      <c r="F146" s="84" t="s">
        <v>183</v>
      </c>
      <c r="G146" s="140" t="s">
        <v>190</v>
      </c>
      <c r="H146" s="93" t="s">
        <v>183</v>
      </c>
      <c r="I146" s="129" t="s">
        <v>183</v>
      </c>
      <c r="J146" s="93" t="s">
        <v>186</v>
      </c>
      <c r="K146" s="300">
        <v>1</v>
      </c>
      <c r="L146" s="93" t="str">
        <f t="shared" si="6"/>
        <v/>
      </c>
      <c r="M146" s="93"/>
      <c r="O146" s="299"/>
    </row>
    <row r="147" spans="1:15" s="137" customFormat="1" ht="45">
      <c r="A147" s="85">
        <v>169</v>
      </c>
      <c r="B147" s="138"/>
      <c r="C147" s="92"/>
      <c r="D147" s="92"/>
      <c r="E147" s="92"/>
      <c r="F147" s="84" t="s">
        <v>155</v>
      </c>
      <c r="G147" s="482" t="s">
        <v>187</v>
      </c>
      <c r="H147" s="93"/>
      <c r="I147" s="129" t="s">
        <v>188</v>
      </c>
      <c r="J147" s="93" t="s">
        <v>185</v>
      </c>
      <c r="K147" s="208">
        <f>IF(OR(K148="",K149=""),"Blm Diisi",IF(K149/K148&gt;1,1,K149/K148))</f>
        <v>1</v>
      </c>
      <c r="L147" s="93">
        <f t="shared" si="6"/>
        <v>1</v>
      </c>
      <c r="M147" s="93"/>
      <c r="O147" s="299"/>
    </row>
    <row r="148" spans="1:15" s="137" customFormat="1">
      <c r="A148" s="120">
        <v>170</v>
      </c>
      <c r="B148" s="138"/>
      <c r="C148" s="92"/>
      <c r="D148" s="92"/>
      <c r="E148" s="92"/>
      <c r="F148" s="84"/>
      <c r="G148" s="140" t="s">
        <v>190</v>
      </c>
      <c r="H148" s="93"/>
      <c r="I148" s="129"/>
      <c r="J148" s="93" t="s">
        <v>186</v>
      </c>
      <c r="K148" s="300">
        <v>1</v>
      </c>
      <c r="L148" s="93" t="str">
        <f t="shared" si="6"/>
        <v/>
      </c>
      <c r="M148" s="93"/>
      <c r="O148" s="299"/>
    </row>
    <row r="149" spans="1:15" s="137" customFormat="1" ht="45">
      <c r="A149" s="85">
        <v>171</v>
      </c>
      <c r="B149" s="138"/>
      <c r="C149" s="92"/>
      <c r="D149" s="92"/>
      <c r="E149" s="92"/>
      <c r="F149" s="84"/>
      <c r="G149" s="140" t="s">
        <v>191</v>
      </c>
      <c r="H149" s="93"/>
      <c r="I149" s="129"/>
      <c r="J149" s="93" t="s">
        <v>186</v>
      </c>
      <c r="K149" s="300">
        <v>1</v>
      </c>
      <c r="L149" s="93" t="str">
        <f t="shared" si="6"/>
        <v/>
      </c>
      <c r="M149" s="93"/>
      <c r="O149" s="299"/>
    </row>
    <row r="150" spans="1:15">
      <c r="A150" s="85">
        <v>175</v>
      </c>
      <c r="B150" s="96"/>
      <c r="C150" s="91"/>
      <c r="D150" s="91"/>
      <c r="E150" s="91" t="s">
        <v>11</v>
      </c>
      <c r="F150" s="551" t="s">
        <v>115</v>
      </c>
      <c r="G150" s="552"/>
      <c r="H150" s="108">
        <v>1</v>
      </c>
      <c r="I150" s="128"/>
      <c r="J150" s="108"/>
      <c r="K150" s="108"/>
      <c r="L150" s="108">
        <f>AVERAGE(L151:L151)*H150</f>
        <v>0</v>
      </c>
      <c r="M150" s="108"/>
      <c r="O150" s="128"/>
    </row>
    <row r="151" spans="1:15" s="137" customFormat="1" ht="165">
      <c r="A151" s="120">
        <v>176</v>
      </c>
      <c r="B151" s="138"/>
      <c r="C151" s="92"/>
      <c r="D151" s="92"/>
      <c r="E151" s="92"/>
      <c r="F151" s="156" t="s">
        <v>59</v>
      </c>
      <c r="G151" s="482" t="s">
        <v>606</v>
      </c>
      <c r="H151" s="93"/>
      <c r="I151" s="129" t="s">
        <v>506</v>
      </c>
      <c r="J151" s="93" t="s">
        <v>180</v>
      </c>
      <c r="K151" s="167" t="s">
        <v>830</v>
      </c>
      <c r="L151" s="93">
        <f>IF(J151="Ya/Tidak",IF(K151="Ya",1,IF(K151="Tidak",0,"Blm Diisi")),IF(J151="A/B/C",IF(K151="A",1,IF(K151="B",0.5,IF(K151="C",0,"Blm Diisi"))),IF(J151="A/B/C/D",IF(K151="A",1,IF(K151="B",0.67,IF(K151="C",0.33,IF(K151="D",0,"Blm Diisi")))),IF(J151="A/B/C/D/E",IF(K151="A",1,IF(K151="B",0.75,IF(K151="C",0.5,IF(K151="D",0.25,IF(K151="E",0,"Blm Diisi"))))),IF(J151="%",IF(K151="","Blm Diisi",K151),IF(J151="Jumlah",IF(K151="","Blm Diisi",""),IF(J151="Rupiah",IF(K151="","Blm Diisi",""),IF(J151="","","-"))))))))</f>
        <v>0</v>
      </c>
      <c r="M151" s="93"/>
      <c r="O151" s="486" t="s">
        <v>960</v>
      </c>
    </row>
    <row r="152" spans="1:15" ht="30">
      <c r="A152" s="85">
        <v>181</v>
      </c>
      <c r="B152" s="96"/>
      <c r="C152" s="91"/>
      <c r="D152" s="91"/>
      <c r="E152" s="91" t="s">
        <v>13</v>
      </c>
      <c r="F152" s="551" t="s">
        <v>116</v>
      </c>
      <c r="G152" s="552"/>
      <c r="H152" s="108">
        <v>0.5</v>
      </c>
      <c r="I152" s="128"/>
      <c r="J152" s="108"/>
      <c r="K152" s="108"/>
      <c r="L152" s="108">
        <f>AVERAGE(L153)*H152</f>
        <v>0.33500000000000002</v>
      </c>
      <c r="M152" s="108"/>
      <c r="O152" s="128"/>
    </row>
    <row r="153" spans="1:15" s="137" customFormat="1" ht="135">
      <c r="A153" s="120">
        <v>182</v>
      </c>
      <c r="B153" s="138"/>
      <c r="C153" s="92"/>
      <c r="D153" s="92"/>
      <c r="E153" s="84"/>
      <c r="F153" s="141" t="s">
        <v>59</v>
      </c>
      <c r="G153" s="296" t="s">
        <v>199</v>
      </c>
      <c r="H153" s="93"/>
      <c r="I153" s="129" t="s">
        <v>200</v>
      </c>
      <c r="J153" s="93" t="s">
        <v>156</v>
      </c>
      <c r="K153" s="167" t="s">
        <v>825</v>
      </c>
      <c r="L153" s="93">
        <f>IF(J153="Ya/Tidak",IF(K153="Ya",1,IF(K153="Tidak",0,"Blm Diisi")),IF(J153="A/B/C",IF(K153="A",1,IF(K153="B",0.5,IF(K153="C",0,"Blm Diisi"))),IF(J153="A/B/C/D",IF(K153="A",1,IF(K153="B",0.67,IF(K153="C",0.33,IF(K153="D",0,"Blm Diisi")))),IF(J153="A/B/C/D/E",IF(K153="A",1,IF(K153="B",0.75,IF(K153="C",0.5,IF(K153="D",0.25,IF(K153="E",0,"Blm Diisi"))))),IF(J153="%",IF(K153="","Blm Diisi",K153),IF(J153="Jumlah",IF(K153="","Blm Diisi",""),IF(J153="Rupiah",IF(K153="","Blm Diisi",""),IF(J153="","","-"))))))))</f>
        <v>0.67</v>
      </c>
      <c r="M153" s="93"/>
      <c r="O153" s="486" t="s">
        <v>994</v>
      </c>
    </row>
    <row r="154" spans="1:15">
      <c r="A154" s="85">
        <v>183</v>
      </c>
      <c r="B154" s="97"/>
      <c r="C154" s="98"/>
      <c r="D154" s="98">
        <v>2</v>
      </c>
      <c r="E154" s="614" t="s">
        <v>17</v>
      </c>
      <c r="F154" s="615"/>
      <c r="G154" s="616"/>
      <c r="H154" s="28">
        <f>SUM(H155:H159)</f>
        <v>2</v>
      </c>
      <c r="I154" s="124"/>
      <c r="J154" s="28"/>
      <c r="K154" s="28"/>
      <c r="L154" s="28">
        <f>L155</f>
        <v>1</v>
      </c>
      <c r="M154" s="28"/>
      <c r="O154" s="124"/>
    </row>
    <row r="155" spans="1:15">
      <c r="A155" s="120">
        <v>184</v>
      </c>
      <c r="B155" s="96"/>
      <c r="C155" s="91"/>
      <c r="D155" s="91"/>
      <c r="E155" s="104" t="s">
        <v>59</v>
      </c>
      <c r="F155" s="551" t="s">
        <v>119</v>
      </c>
      <c r="G155" s="552"/>
      <c r="H155" s="108">
        <v>2</v>
      </c>
      <c r="I155" s="128"/>
      <c r="J155" s="108"/>
      <c r="K155" s="108"/>
      <c r="L155" s="108">
        <f>AVERAGE(L156:L157)*H155</f>
        <v>1</v>
      </c>
      <c r="M155" s="108"/>
      <c r="O155" s="128"/>
    </row>
    <row r="156" spans="1:15" s="137" customFormat="1" ht="90">
      <c r="A156" s="85">
        <v>185</v>
      </c>
      <c r="B156" s="138"/>
      <c r="C156" s="92"/>
      <c r="D156" s="92"/>
      <c r="E156" s="92"/>
      <c r="F156" s="92" t="s">
        <v>152</v>
      </c>
      <c r="G156" s="296" t="s">
        <v>593</v>
      </c>
      <c r="H156" s="93"/>
      <c r="I156" s="129" t="s">
        <v>208</v>
      </c>
      <c r="J156" s="93" t="s">
        <v>154</v>
      </c>
      <c r="K156" s="167" t="s">
        <v>827</v>
      </c>
      <c r="L156" s="93">
        <f>IF(J156="Ya/Tidak",IF(K156="Ya",1,IF(K156="Tidak",0,"Blm Diisi")),IF(J156="A/B/C",IF(K156="A",1,IF(K156="B",0.5,IF(K156="C",0,"Blm Diisi"))),IF(J156="A/B/C/D",IF(K156="A",1,IF(K156="B",0.67,IF(K156="C",0.33,IF(K156="D",0,"Blm Diisi")))),IF(J156="A/B/C/D/E",IF(K156="A",1,IF(K156="B",0.75,IF(K156="C",0.5,IF(K156="D",0.25,IF(K156="E",0,"Blm Diisi"))))),IF(J156="%",IF(K156="","Blm Diisi",K156),IF(J156="Jumlah",IF(K156="","Blm Diisi",""),IF(J156="Rupiah",IF(K156="","Blm Diisi",""),IF(J156="","","-"))))))))</f>
        <v>0</v>
      </c>
      <c r="M156" s="93"/>
      <c r="O156" s="299"/>
    </row>
    <row r="157" spans="1:15" s="137" customFormat="1" ht="75">
      <c r="A157" s="120">
        <v>186</v>
      </c>
      <c r="B157" s="138"/>
      <c r="C157" s="92"/>
      <c r="D157" s="92"/>
      <c r="E157" s="92"/>
      <c r="F157" s="92" t="s">
        <v>155</v>
      </c>
      <c r="G157" s="296" t="s">
        <v>535</v>
      </c>
      <c r="H157" s="93"/>
      <c r="I157" s="129" t="s">
        <v>209</v>
      </c>
      <c r="J157" s="93" t="s">
        <v>185</v>
      </c>
      <c r="K157" s="208">
        <f>IF(OR(K158="",K159=""),"Blm Diisi",IF(K159/K158&gt;1,1,K159/K158))</f>
        <v>1</v>
      </c>
      <c r="L157" s="93">
        <f>IF(J157="Ya/Tidak",IF(K157="Ya",1,IF(K157="Tidak",0,"Blm Diisi")),IF(J157="A/B/C",IF(K157="A",1,IF(K157="B",0.5,IF(K157="C",0,"Blm Diisi"))),IF(J157="A/B/C/D",IF(K157="A",1,IF(K157="B",0.67,IF(K157="C",0.33,IF(K157="D",0,"Blm Diisi")))),IF(J157="A/B/C/D/E",IF(K157="A",1,IF(K157="B",0.75,IF(K157="C",0.5,IF(K157="D",0.25,IF(K157="E",0,"Blm Diisi"))))),IF(J157="%",IF(K157="","Blm Diisi",K157),IF(J157="Jumlah",IF(K157="","Blm Diisi",""),IF(J157="Rupiah",IF(K157="","Blm Diisi",""),IF(J157="","","-"))))))))</f>
        <v>1</v>
      </c>
      <c r="M157" s="93"/>
      <c r="O157" s="299"/>
    </row>
    <row r="158" spans="1:15" s="137" customFormat="1" ht="45">
      <c r="A158" s="85">
        <v>187</v>
      </c>
      <c r="B158" s="138"/>
      <c r="C158" s="92"/>
      <c r="D158" s="92"/>
      <c r="E158" s="92"/>
      <c r="F158" s="92" t="s">
        <v>183</v>
      </c>
      <c r="G158" s="143" t="s">
        <v>206</v>
      </c>
      <c r="H158" s="93"/>
      <c r="I158" s="129"/>
      <c r="J158" s="93" t="s">
        <v>186</v>
      </c>
      <c r="K158" s="300">
        <v>2</v>
      </c>
      <c r="L158" s="93" t="str">
        <f>IF(J158="Ya/Tidak",IF(K158="Ya",1,IF(K158="Tidak",0,"Blm Diisi")),IF(J158="A/B/C",IF(K158="A",1,IF(K158="B",0.5,IF(K158="C",0,"Blm Diisi"))),IF(J158="A/B/C/D",IF(K158="A",1,IF(K158="B",0.67,IF(K158="C",0.33,IF(K158="D",0,"Blm Diisi")))),IF(J158="A/B/C/D/E",IF(K158="A",1,IF(K158="B",0.75,IF(K158="C",0.5,IF(K158="D",0.25,IF(K158="E",0,"Blm Diisi"))))),IF(J158="%",IF(K158="","Blm Diisi",K158),IF(J158="Jumlah",IF(K158="","Blm Diisi",""),IF(J158="Rupiah",IF(K158="","Blm Diisi",""),IF(J158="","","-"))))))))</f>
        <v/>
      </c>
      <c r="M158" s="93"/>
      <c r="O158" s="299"/>
    </row>
    <row r="159" spans="1:15" s="137" customFormat="1" ht="75">
      <c r="A159" s="120">
        <v>188</v>
      </c>
      <c r="B159" s="138"/>
      <c r="C159" s="92"/>
      <c r="D159" s="92"/>
      <c r="E159" s="92"/>
      <c r="F159" s="92" t="s">
        <v>183</v>
      </c>
      <c r="G159" s="143" t="s">
        <v>207</v>
      </c>
      <c r="H159" s="93"/>
      <c r="I159" s="129"/>
      <c r="J159" s="93" t="s">
        <v>186</v>
      </c>
      <c r="K159" s="300">
        <v>2</v>
      </c>
      <c r="L159" s="93" t="str">
        <f>IF(J159="Ya/Tidak",IF(K159="Ya",1,IF(K159="Tidak",0,"Blm Diisi")),IF(J159="A/B/C",IF(K159="A",1,IF(K159="B",0.5,IF(K159="C",0,"Blm Diisi"))),IF(J159="A/B/C/D",IF(K159="A",1,IF(K159="B",0.67,IF(K159="C",0.33,IF(K159="D",0,"Blm Diisi")))),IF(J159="A/B/C/D/E",IF(K159="A",1,IF(K159="B",0.75,IF(K159="C",0.5,IF(K159="D",0.25,IF(K159="E",0,"Blm Diisi"))))),IF(J159="%",IF(K159="","Blm Diisi",K159),IF(J159="Jumlah",IF(K159="","Blm Diisi",""),IF(J159="Rupiah",IF(K159="","Blm Diisi",""),IF(J159="","","-"))))))))</f>
        <v/>
      </c>
      <c r="M159" s="93"/>
      <c r="O159" s="299"/>
    </row>
    <row r="160" spans="1:15">
      <c r="A160" s="85">
        <v>189</v>
      </c>
      <c r="B160" s="97"/>
      <c r="C160" s="97"/>
      <c r="D160" s="105">
        <v>3</v>
      </c>
      <c r="E160" s="614" t="s">
        <v>20</v>
      </c>
      <c r="F160" s="615"/>
      <c r="G160" s="616"/>
      <c r="H160" s="28">
        <f>SUM(H161:H162)</f>
        <v>1.5</v>
      </c>
      <c r="I160" s="124"/>
      <c r="J160" s="28"/>
      <c r="K160" s="28"/>
      <c r="L160" s="28">
        <f>L161</f>
        <v>0</v>
      </c>
      <c r="M160" s="28"/>
      <c r="O160" s="124"/>
    </row>
    <row r="161" spans="1:15">
      <c r="A161" s="120">
        <v>190</v>
      </c>
      <c r="B161" s="96"/>
      <c r="C161" s="91"/>
      <c r="D161" s="91"/>
      <c r="E161" s="104" t="s">
        <v>59</v>
      </c>
      <c r="F161" s="551" t="s">
        <v>61</v>
      </c>
      <c r="G161" s="552"/>
      <c r="H161" s="108">
        <v>1.5</v>
      </c>
      <c r="I161" s="128"/>
      <c r="J161" s="108"/>
      <c r="K161" s="108"/>
      <c r="L161" s="108">
        <f>AVERAGE(L162)*H161</f>
        <v>0</v>
      </c>
      <c r="M161" s="108"/>
      <c r="O161" s="128"/>
    </row>
    <row r="162" spans="1:15" s="137" customFormat="1" ht="105">
      <c r="A162" s="85">
        <v>191</v>
      </c>
      <c r="B162" s="138"/>
      <c r="C162" s="92"/>
      <c r="D162" s="92"/>
      <c r="E162" s="92"/>
      <c r="F162" s="141" t="s">
        <v>59</v>
      </c>
      <c r="G162" s="296" t="s">
        <v>244</v>
      </c>
      <c r="H162" s="93"/>
      <c r="I162" s="129" t="s">
        <v>547</v>
      </c>
      <c r="J162" s="93" t="s">
        <v>154</v>
      </c>
      <c r="K162" s="167" t="s">
        <v>827</v>
      </c>
      <c r="L162" s="93">
        <f>IF(J162="Ya/Tidak",IF(K162="Ya",1,IF(K162="Tidak",0,"Blm Diisi")),IF(J162="A/B/C",IF(K162="A",1,IF(K162="B",0.5,IF(K162="C",0,"Blm Diisi"))),IF(J162="A/B/C/D",IF(K162="A",1,IF(K162="B",0.67,IF(K162="C",0.33,IF(K162="D",0,"Blm Diisi")))),IF(J162="A/B/C/D/E",IF(K162="A",1,IF(K162="B",0.75,IF(K162="C",0.5,IF(K162="D",0.25,IF(K162="E",0,"Blm Diisi"))))),IF(J162="%",IF(K162="","Blm Diisi",K162),IF(J162="Jumlah",IF(K162="","Blm Diisi",""),IF(J162="Rupiah",IF(K162="","Blm Diisi",""),IF(J162="","","-"))))))))</f>
        <v>0</v>
      </c>
      <c r="M162" s="93"/>
      <c r="O162" s="486" t="s">
        <v>995</v>
      </c>
    </row>
    <row r="163" spans="1:15">
      <c r="A163" s="120">
        <v>192</v>
      </c>
      <c r="B163" s="97"/>
      <c r="C163" s="97"/>
      <c r="D163" s="98">
        <v>4</v>
      </c>
      <c r="E163" s="614" t="s">
        <v>23</v>
      </c>
      <c r="F163" s="615"/>
      <c r="G163" s="616"/>
      <c r="H163" s="28">
        <f>SUM(H164,H166,H169)</f>
        <v>3.75</v>
      </c>
      <c r="I163" s="124"/>
      <c r="J163" s="28"/>
      <c r="K163" s="28"/>
      <c r="L163" s="28">
        <f>SUM(L164,L166,L169)</f>
        <v>1.2916666666666665</v>
      </c>
      <c r="M163" s="28"/>
      <c r="O163" s="124"/>
    </row>
    <row r="164" spans="1:15">
      <c r="A164" s="85">
        <v>193</v>
      </c>
      <c r="B164" s="96"/>
      <c r="C164" s="91"/>
      <c r="D164" s="91"/>
      <c r="E164" s="91" t="s">
        <v>9</v>
      </c>
      <c r="F164" s="551" t="s">
        <v>127</v>
      </c>
      <c r="G164" s="552"/>
      <c r="H164" s="108">
        <v>0.5</v>
      </c>
      <c r="I164" s="128"/>
      <c r="J164" s="108"/>
      <c r="K164" s="108"/>
      <c r="L164" s="108">
        <f>AVERAGE(L165)*H164</f>
        <v>0</v>
      </c>
      <c r="M164" s="108"/>
      <c r="O164" s="128"/>
    </row>
    <row r="165" spans="1:15" s="137" customFormat="1" ht="120">
      <c r="A165" s="120">
        <v>194</v>
      </c>
      <c r="B165" s="138"/>
      <c r="C165" s="92"/>
      <c r="D165" s="92"/>
      <c r="E165" s="92"/>
      <c r="F165" s="141" t="s">
        <v>59</v>
      </c>
      <c r="G165" s="296" t="s">
        <v>271</v>
      </c>
      <c r="H165" s="93"/>
      <c r="I165" s="129" t="s">
        <v>272</v>
      </c>
      <c r="J165" s="93" t="s">
        <v>156</v>
      </c>
      <c r="K165" s="167" t="s">
        <v>829</v>
      </c>
      <c r="L165" s="93">
        <f>IF(J165="Ya/Tidak",IF(K165="Ya",1,IF(K165="Tidak",0,"Blm Diisi")),IF(J165="A/B/C",IF(K165="A",1,IF(K165="B",0.5,IF(K165="C",0,"Blm Diisi"))),IF(J165="A/B/C/D",IF(K165="A",1,IF(K165="B",0.67,IF(K165="C",0.33,IF(K165="D",0,"Blm Diisi")))),IF(J165="A/B/C/D/E",IF(K165="A",1,IF(K165="B",0.75,IF(K165="C",0.5,IF(K165="D",0.25,IF(K165="E",0,"Blm Diisi"))))),IF(J165="%",IF(K165="","Blm Diisi",K165),IF(J165="Jumlah",IF(K165="","Blm Diisi",""),IF(J165="Rupiah",IF(K165="","Blm Diisi",""),IF(J165="","","-"))))))))</f>
        <v>0</v>
      </c>
      <c r="M165" s="93"/>
      <c r="O165" s="299"/>
    </row>
    <row r="166" spans="1:15">
      <c r="A166" s="85">
        <v>195</v>
      </c>
      <c r="B166" s="96"/>
      <c r="C166" s="91"/>
      <c r="D166" s="91"/>
      <c r="E166" s="91" t="s">
        <v>11</v>
      </c>
      <c r="F166" s="551" t="s">
        <v>128</v>
      </c>
      <c r="G166" s="552"/>
      <c r="H166" s="108">
        <v>1.25</v>
      </c>
      <c r="I166" s="128"/>
      <c r="J166" s="108"/>
      <c r="K166" s="108"/>
      <c r="L166" s="108">
        <f>AVERAGE(L167:L168)*H166</f>
        <v>0.625</v>
      </c>
      <c r="M166" s="108"/>
      <c r="O166" s="128"/>
    </row>
    <row r="167" spans="1:15" s="137" customFormat="1" ht="90">
      <c r="A167" s="120">
        <v>196</v>
      </c>
      <c r="B167" s="138"/>
      <c r="C167" s="92"/>
      <c r="D167" s="92"/>
      <c r="E167" s="92"/>
      <c r="F167" s="92" t="s">
        <v>152</v>
      </c>
      <c r="G167" s="296" t="s">
        <v>273</v>
      </c>
      <c r="H167" s="93"/>
      <c r="I167" s="129" t="s">
        <v>510</v>
      </c>
      <c r="J167" s="93" t="s">
        <v>154</v>
      </c>
      <c r="K167" s="167" t="s">
        <v>825</v>
      </c>
      <c r="L167" s="93">
        <f>IF(J167="Ya/Tidak",IF(K167="Ya",1,IF(K167="Tidak",0,"Blm Diisi")),IF(J167="A/B/C",IF(K167="A",1,IF(K167="B",0.5,IF(K167="C",0,"Blm Diisi"))),IF(J167="A/B/C/D",IF(K167="A",1,IF(K167="B",0.67,IF(K167="C",0.33,IF(K167="D",0,"Blm Diisi")))),IF(J167="A/B/C/D/E",IF(K167="A",1,IF(K167="B",0.75,IF(K167="C",0.5,IF(K167="D",0.25,IF(K167="E",0,"Blm Diisi"))))),IF(J167="%",IF(K167="","Blm Diisi",K167),IF(J167="Jumlah",IF(K167="","Blm Diisi",""),IF(J167="Rupiah",IF(K167="","Blm Diisi",""),IF(J167="","","-"))))))))</f>
        <v>0.5</v>
      </c>
      <c r="M167" s="93"/>
      <c r="O167" s="299"/>
    </row>
    <row r="168" spans="1:15" s="137" customFormat="1" ht="105">
      <c r="A168" s="85">
        <v>197</v>
      </c>
      <c r="B168" s="138"/>
      <c r="C168" s="92"/>
      <c r="D168" s="92"/>
      <c r="E168" s="92"/>
      <c r="F168" s="92" t="s">
        <v>155</v>
      </c>
      <c r="G168" s="296" t="s">
        <v>274</v>
      </c>
      <c r="H168" s="93"/>
      <c r="I168" s="129" t="s">
        <v>550</v>
      </c>
      <c r="J168" s="93" t="s">
        <v>154</v>
      </c>
      <c r="K168" s="167" t="s">
        <v>825</v>
      </c>
      <c r="L168" s="93">
        <f>IF(J168="Ya/Tidak",IF(K168="Ya",1,IF(K168="Tidak",0,"Blm Diisi")),IF(J168="A/B/C",IF(K168="A",1,IF(K168="B",0.5,IF(K168="C",0,"Blm Diisi"))),IF(J168="A/B/C/D",IF(K168="A",1,IF(K168="B",0.67,IF(K168="C",0.33,IF(K168="D",0,"Blm Diisi")))),IF(J168="A/B/C/D/E",IF(K168="A",1,IF(K168="B",0.75,IF(K168="C",0.5,IF(K168="D",0.25,IF(K168="E",0,"Blm Diisi"))))),IF(J168="%",IF(K168="","Blm Diisi",K168),IF(J168="Jumlah",IF(K168="","Blm Diisi",""),IF(J168="Rupiah",IF(K168="","Blm Diisi",""),IF(J168="","","-"))))))))</f>
        <v>0.5</v>
      </c>
      <c r="M168" s="93"/>
      <c r="O168" s="299"/>
    </row>
    <row r="169" spans="1:15" ht="30">
      <c r="A169" s="120">
        <v>198</v>
      </c>
      <c r="B169" s="96"/>
      <c r="C169" s="91"/>
      <c r="D169" s="91"/>
      <c r="E169" s="91" t="s">
        <v>13</v>
      </c>
      <c r="F169" s="551" t="s">
        <v>129</v>
      </c>
      <c r="G169" s="552"/>
      <c r="H169" s="108">
        <v>2</v>
      </c>
      <c r="I169" s="128"/>
      <c r="J169" s="108"/>
      <c r="K169" s="108"/>
      <c r="L169" s="108">
        <f>AVERAGE(L170:L172)*H169</f>
        <v>0.66666666666666663</v>
      </c>
      <c r="M169" s="108"/>
      <c r="O169" s="128"/>
    </row>
    <row r="170" spans="1:15" s="137" customFormat="1" ht="270">
      <c r="A170" s="85">
        <v>199</v>
      </c>
      <c r="B170" s="138"/>
      <c r="C170" s="92"/>
      <c r="D170" s="144"/>
      <c r="E170" s="84"/>
      <c r="F170" s="92" t="s">
        <v>152</v>
      </c>
      <c r="G170" s="296" t="s">
        <v>551</v>
      </c>
      <c r="H170" s="93"/>
      <c r="I170" s="129" t="s">
        <v>552</v>
      </c>
      <c r="J170" s="93" t="s">
        <v>180</v>
      </c>
      <c r="K170" s="167" t="s">
        <v>827</v>
      </c>
      <c r="L170" s="93">
        <f>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0.5</v>
      </c>
      <c r="M170" s="93"/>
      <c r="O170" s="486" t="s">
        <v>996</v>
      </c>
    </row>
    <row r="171" spans="1:15" s="137" customFormat="1" ht="270">
      <c r="A171" s="120">
        <v>200</v>
      </c>
      <c r="B171" s="138"/>
      <c r="C171" s="92"/>
      <c r="D171" s="144"/>
      <c r="E171" s="84"/>
      <c r="F171" s="92" t="s">
        <v>155</v>
      </c>
      <c r="G171" s="296" t="s">
        <v>553</v>
      </c>
      <c r="H171" s="93"/>
      <c r="I171" s="129" t="s">
        <v>554</v>
      </c>
      <c r="J171" s="93" t="s">
        <v>180</v>
      </c>
      <c r="K171" s="167" t="s">
        <v>829</v>
      </c>
      <c r="L171" s="93">
        <f>IF(J171="Ya/Tidak",IF(K171="Ya",1,IF(K171="Tidak",0,"Blm Diisi")),IF(J171="A/B/C",IF(K171="A",1,IF(K171="B",0.5,IF(K171="C",0,"Blm Diisi"))),IF(J171="A/B/C/D",IF(K171="A",1,IF(K171="B",0.67,IF(K171="C",0.33,IF(K171="D",0,"Blm Diisi")))),IF(J171="A/B/C/D/E",IF(K171="A",1,IF(K171="B",0.75,IF(K171="C",0.5,IF(K171="D",0.25,IF(K171="E",0,"Blm Diisi"))))),IF(J171="%",IF(K171="","Blm Diisi",K171),IF(J171="Jumlah",IF(K171="","Blm Diisi",""),IF(J171="Rupiah",IF(K171="","Blm Diisi",""),IF(J171="","","-"))))))))</f>
        <v>0.25</v>
      </c>
      <c r="M171" s="93"/>
      <c r="O171" s="299"/>
    </row>
    <row r="172" spans="1:15" s="137" customFormat="1" ht="270">
      <c r="A172" s="85">
        <v>201</v>
      </c>
      <c r="B172" s="138"/>
      <c r="C172" s="92"/>
      <c r="D172" s="144"/>
      <c r="E172" s="84"/>
      <c r="F172" s="92" t="s">
        <v>157</v>
      </c>
      <c r="G172" s="296" t="s">
        <v>555</v>
      </c>
      <c r="H172" s="93"/>
      <c r="I172" s="129" t="s">
        <v>556</v>
      </c>
      <c r="J172" s="93" t="s">
        <v>180</v>
      </c>
      <c r="K172" s="167" t="s">
        <v>829</v>
      </c>
      <c r="L172" s="93">
        <f>IF(J172="Ya/Tidak",IF(K172="Ya",1,IF(K172="Tidak",0,"Blm Diisi")),IF(J172="A/B/C",IF(K172="A",1,IF(K172="B",0.5,IF(K172="C",0,"Blm Diisi"))),IF(J172="A/B/C/D",IF(K172="A",1,IF(K172="B",0.67,IF(K172="C",0.33,IF(K172="D",0,"Blm Diisi")))),IF(J172="A/B/C/D/E",IF(K172="A",1,IF(K172="B",0.75,IF(K172="C",0.5,IF(K172="D",0.25,IF(K172="E",0,"Blm Diisi"))))),IF(J172="%",IF(K172="","Blm Diisi",K172),IF(J172="Jumlah",IF(K172="","Blm Diisi",""),IF(J172="Rupiah",IF(K172="","Blm Diisi",""),IF(J172="","","-"))))))))</f>
        <v>0.25</v>
      </c>
      <c r="M172" s="93"/>
      <c r="O172" s="299"/>
    </row>
    <row r="173" spans="1:15">
      <c r="A173" s="120">
        <v>202</v>
      </c>
      <c r="B173" s="97"/>
      <c r="C173" s="97"/>
      <c r="D173" s="105">
        <v>5</v>
      </c>
      <c r="E173" s="614" t="s">
        <v>27</v>
      </c>
      <c r="F173" s="615"/>
      <c r="G173" s="616"/>
      <c r="H173" s="28">
        <f>SUM(H174:H182)</f>
        <v>2</v>
      </c>
      <c r="I173" s="124"/>
      <c r="J173" s="28"/>
      <c r="K173" s="28"/>
      <c r="L173" s="28" t="e">
        <f>SUM(L174,L176,L178)</f>
        <v>#DIV/0!</v>
      </c>
      <c r="M173" s="28"/>
      <c r="O173" s="124"/>
    </row>
    <row r="174" spans="1:15">
      <c r="A174" s="85">
        <v>203</v>
      </c>
      <c r="B174" s="96"/>
      <c r="C174" s="91"/>
      <c r="D174" s="91"/>
      <c r="E174" s="91" t="s">
        <v>9</v>
      </c>
      <c r="F174" s="551" t="s">
        <v>137</v>
      </c>
      <c r="G174" s="552"/>
      <c r="H174" s="108">
        <v>1</v>
      </c>
      <c r="I174" s="128"/>
      <c r="J174" s="108"/>
      <c r="K174" s="108"/>
      <c r="L174" s="108">
        <f>AVERAGE(L175)*H174</f>
        <v>0.5</v>
      </c>
      <c r="M174" s="108"/>
      <c r="O174" s="128"/>
    </row>
    <row r="175" spans="1:15" s="137" customFormat="1" ht="75">
      <c r="A175" s="120">
        <v>204</v>
      </c>
      <c r="B175" s="138"/>
      <c r="C175" s="92"/>
      <c r="D175" s="92"/>
      <c r="E175" s="92"/>
      <c r="F175" s="141" t="s">
        <v>59</v>
      </c>
      <c r="G175" s="296" t="s">
        <v>343</v>
      </c>
      <c r="H175" s="93"/>
      <c r="I175" s="129" t="s">
        <v>809</v>
      </c>
      <c r="J175" s="93" t="s">
        <v>154</v>
      </c>
      <c r="K175" s="167" t="s">
        <v>825</v>
      </c>
      <c r="L175" s="93">
        <f>IF(J175="Ya/Tidak",IF(K175="Ya",1,IF(K175="Tidak",0,"Blm Diisi")),IF(J175="A/B/C",IF(K175="A",1,IF(K175="B",0.5,IF(K175="C",0,"Blm Diisi"))),IF(J175="A/B/C/D",IF(K175="A",1,IF(K175="B",0.67,IF(K175="C",0.33,IF(K175="D",0,"Blm Diisi")))),IF(J175="A/B/C/D/E",IF(K175="A",1,IF(K175="B",0.75,IF(K175="C",0.5,IF(K175="D",0.25,IF(K175="E",0,"Blm Diisi"))))),IF(J175="%",IF(K175="","Blm Diisi",K175),IF(J175="Jumlah",IF(K175="","Blm Diisi",""),IF(J175="Rupiah",IF(K175="","Blm Diisi",""),IF(J175="","","-"))))))))</f>
        <v>0.5</v>
      </c>
      <c r="M175" s="93"/>
      <c r="O175" s="486" t="s">
        <v>977</v>
      </c>
    </row>
    <row r="176" spans="1:15">
      <c r="A176" s="85">
        <v>205</v>
      </c>
      <c r="B176" s="96"/>
      <c r="C176" s="91"/>
      <c r="D176" s="91"/>
      <c r="E176" s="91" t="s">
        <v>11</v>
      </c>
      <c r="F176" s="551" t="s">
        <v>810</v>
      </c>
      <c r="G176" s="552"/>
      <c r="H176" s="108">
        <v>0.5</v>
      </c>
      <c r="I176" s="128"/>
      <c r="J176" s="108"/>
      <c r="K176" s="108"/>
      <c r="L176" s="108">
        <f>AVERAGE(L177)*H176</f>
        <v>0.25</v>
      </c>
      <c r="M176" s="108"/>
      <c r="O176" s="128"/>
    </row>
    <row r="177" spans="1:15" s="137" customFormat="1" ht="90">
      <c r="A177" s="120">
        <v>206</v>
      </c>
      <c r="B177" s="138"/>
      <c r="C177" s="92"/>
      <c r="D177" s="92"/>
      <c r="E177" s="92"/>
      <c r="F177" s="141" t="s">
        <v>59</v>
      </c>
      <c r="G177" s="296" t="s">
        <v>811</v>
      </c>
      <c r="H177" s="93"/>
      <c r="I177" s="129" t="s">
        <v>812</v>
      </c>
      <c r="J177" s="93" t="s">
        <v>154</v>
      </c>
      <c r="K177" s="167" t="s">
        <v>825</v>
      </c>
      <c r="L177" s="93">
        <f>IF(J177="Ya/Tidak",IF(K177="Ya",1,IF(K177="Tidak",0,"Blm Diisi")),IF(J177="A/B/C",IF(K177="A",1,IF(K177="B",0.5,IF(K177="C",0,"Blm Diisi"))),IF(J177="A/B/C/D",IF(K177="A",1,IF(K177="B",0.67,IF(K177="C",0.33,IF(K177="D",0,"Blm Diisi")))),IF(J177="A/B/C/D/E",IF(K177="A",1,IF(K177="B",0.75,IF(K177="C",0.5,IF(K177="D",0.25,IF(K177="E",0,"Blm Diisi"))))),IF(J177="%",IF(K177="","Blm Diisi",K177),IF(J177="Jumlah",IF(K177="","Blm Diisi",""),IF(J177="Rupiah",IF(K177="","Blm Diisi",""),IF(J177="","","-"))))))))</f>
        <v>0.5</v>
      </c>
      <c r="M177" s="93"/>
      <c r="O177" s="486" t="s">
        <v>980</v>
      </c>
    </row>
    <row r="178" spans="1:15" ht="30">
      <c r="A178" s="85">
        <v>207</v>
      </c>
      <c r="B178" s="96"/>
      <c r="C178" s="91"/>
      <c r="D178" s="91"/>
      <c r="E178" s="91" t="s">
        <v>13</v>
      </c>
      <c r="F178" s="551" t="s">
        <v>140</v>
      </c>
      <c r="G178" s="552"/>
      <c r="H178" s="108">
        <v>0.5</v>
      </c>
      <c r="I178" s="128"/>
      <c r="J178" s="108"/>
      <c r="K178" s="108"/>
      <c r="L178" s="108" t="e">
        <f>AVERAGE(L179)*H178</f>
        <v>#DIV/0!</v>
      </c>
      <c r="M178" s="108"/>
      <c r="O178" s="128"/>
    </row>
    <row r="179" spans="1:15" s="137" customFormat="1" ht="60">
      <c r="A179" s="120">
        <v>208</v>
      </c>
      <c r="B179" s="138"/>
      <c r="C179" s="92"/>
      <c r="D179" s="92"/>
      <c r="E179" s="92"/>
      <c r="F179" s="141" t="s">
        <v>59</v>
      </c>
      <c r="G179" s="296" t="s">
        <v>351</v>
      </c>
      <c r="H179" s="93"/>
      <c r="I179" s="129" t="s">
        <v>352</v>
      </c>
      <c r="J179" s="93" t="s">
        <v>185</v>
      </c>
      <c r="K179" s="208" t="e">
        <f>IF(OR(K180="",K181="",K182=""),"Blm Diisi",IF((K180-K181)/K180&lt;=0,0,(K180-K181)/K180))</f>
        <v>#DIV/0!</v>
      </c>
      <c r="L179" s="93" t="e">
        <f>IF(J179="Ya/Tidak",IF(K179="Ya",1,IF(K179="Tidak",0,"Blm Diisi")),IF(J179="A/B/C",IF(K179="A",1,IF(K179="B",0.5,IF(K179="C",0,"Blm Diisi"))),IF(J179="A/B/C/D",IF(K179="A",1,IF(K179="B",0.67,IF(K179="C",0.33,IF(K179="D",0,"Blm Diisi")))),IF(J179="A/B/C/D/E",IF(K179="A",1,IF(K179="B",0.75,IF(K179="C",0.5,IF(K179="D",0.25,IF(K179="E",0,"Blm Diisi"))))),IF(J179="%",IF(K179="","Blm Diisi",K179),IF(J179="Jumlah",IF(K179="","Blm Diisi",""),IF(J179="Rupiah",IF(K179="","Blm Diisi",""),IF(J179="","","-"))))))))</f>
        <v>#DIV/0!</v>
      </c>
      <c r="M179" s="93"/>
      <c r="O179" s="299"/>
    </row>
    <row r="180" spans="1:15" s="137" customFormat="1" ht="30">
      <c r="A180" s="85">
        <v>209</v>
      </c>
      <c r="B180" s="138"/>
      <c r="C180" s="92"/>
      <c r="D180" s="92"/>
      <c r="E180" s="92"/>
      <c r="F180" s="92"/>
      <c r="G180" s="143" t="s">
        <v>353</v>
      </c>
      <c r="H180" s="93"/>
      <c r="I180" s="129"/>
      <c r="J180" s="93" t="s">
        <v>186</v>
      </c>
      <c r="K180" s="300">
        <v>0</v>
      </c>
      <c r="L180" s="93" t="str">
        <f>IF(J180="Ya/Tidak",IF(K180="Ya",1,IF(K180="Tidak",0,"Blm Diisi")),IF(J180="A/B/C",IF(K180="A",1,IF(K180="B",0.5,IF(K180="C",0,"Blm Diisi"))),IF(J180="A/B/C/D",IF(K180="A",1,IF(K180="B",0.67,IF(K180="C",0.33,IF(K180="D",0,"Blm Diisi")))),IF(J180="A/B/C/D/E",IF(K180="A",1,IF(K180="B",0.75,IF(K180="C",0.5,IF(K180="D",0.25,IF(K180="E",0,"Blm Diisi"))))),IF(J180="%",IF(K180="","Blm Diisi",K180),IF(J180="Jumlah",IF(K180="","Blm Diisi",""),IF(J180="Rupiah",IF(K180="","Blm Diisi",""),IF(J180="","","-"))))))))</f>
        <v/>
      </c>
      <c r="M180" s="209"/>
      <c r="O180" s="299"/>
    </row>
    <row r="181" spans="1:15" s="137" customFormat="1">
      <c r="A181" s="120">
        <v>210</v>
      </c>
      <c r="B181" s="138"/>
      <c r="C181" s="92"/>
      <c r="D181" s="92"/>
      <c r="E181" s="92"/>
      <c r="F181" s="92"/>
      <c r="G181" s="143" t="s">
        <v>354</v>
      </c>
      <c r="H181" s="93"/>
      <c r="I181" s="129"/>
      <c r="J181" s="93" t="s">
        <v>186</v>
      </c>
      <c r="K181" s="300">
        <v>0</v>
      </c>
      <c r="L181" s="93" t="str">
        <f>IF(J181="Ya/Tidak",IF(K181="Ya",1,IF(K181="Tidak",0,"Blm Diisi")),IF(J181="A/B/C",IF(K181="A",1,IF(K181="B",0.5,IF(K181="C",0,"Blm Diisi"))),IF(J181="A/B/C/D",IF(K181="A",1,IF(K181="B",0.67,IF(K181="C",0.33,IF(K181="D",0,"Blm Diisi")))),IF(J181="A/B/C/D/E",IF(K181="A",1,IF(K181="B",0.75,IF(K181="C",0.5,IF(K181="D",0.25,IF(K181="E",0,"Blm Diisi"))))),IF(J181="%",IF(K181="","Blm Diisi",K181),IF(J181="Jumlah",IF(K181="","Blm Diisi",""),IF(J181="Rupiah",IF(K181="","Blm Diisi",""),IF(J181="","","-"))))))))</f>
        <v/>
      </c>
      <c r="M181" s="93"/>
      <c r="O181" s="299"/>
    </row>
    <row r="182" spans="1:15" s="137" customFormat="1" ht="30">
      <c r="A182" s="85">
        <v>211</v>
      </c>
      <c r="B182" s="138"/>
      <c r="C182" s="92"/>
      <c r="D182" s="92"/>
      <c r="E182" s="92"/>
      <c r="F182" s="92"/>
      <c r="G182" s="143" t="s">
        <v>355</v>
      </c>
      <c r="H182" s="93"/>
      <c r="I182" s="129"/>
      <c r="J182" s="93" t="s">
        <v>186</v>
      </c>
      <c r="K182" s="300">
        <v>0</v>
      </c>
      <c r="L182" s="93" t="str">
        <f>IF(J182="Ya/Tidak",IF(K182="Ya",1,IF(K182="Tidak",0,"Blm Diisi")),IF(J182="A/B/C",IF(K182="A",1,IF(K182="B",0.5,IF(K182="C",0,"Blm Diisi"))),IF(J182="A/B/C/D",IF(K182="A",1,IF(K182="B",0.67,IF(K182="C",0.33,IF(K182="D",0,"Blm Diisi")))),IF(J182="A/B/C/D/E",IF(K182="A",1,IF(K182="B",0.75,IF(K182="C",0.5,IF(K182="D",0.25,IF(K182="E",0,"Blm Diisi"))))),IF(J182="%",IF(K182="","Blm Diisi",K182),IF(J182="Jumlah",IF(K182="","Blm Diisi",""),IF(J182="Rupiah",IF(K182="","Blm Diisi",""),IF(J182="","","-"))))))))</f>
        <v/>
      </c>
      <c r="M182" s="93"/>
      <c r="O182" s="299"/>
    </row>
    <row r="183" spans="1:15">
      <c r="A183" s="120">
        <v>212</v>
      </c>
      <c r="B183" s="97"/>
      <c r="C183" s="97"/>
      <c r="D183" s="98">
        <v>6</v>
      </c>
      <c r="E183" s="614" t="s">
        <v>40</v>
      </c>
      <c r="F183" s="615"/>
      <c r="G183" s="616"/>
      <c r="H183" s="28">
        <f>SUM(H184:H202)</f>
        <v>3.75</v>
      </c>
      <c r="I183" s="124"/>
      <c r="J183" s="28"/>
      <c r="K183" s="28"/>
      <c r="L183" s="28">
        <f>SUM(L184,L198,L200,L202)</f>
        <v>2.6724999999999999</v>
      </c>
      <c r="M183" s="28"/>
      <c r="O183" s="124"/>
    </row>
    <row r="184" spans="1:15">
      <c r="A184" s="85">
        <v>213</v>
      </c>
      <c r="B184" s="96"/>
      <c r="C184" s="91"/>
      <c r="D184" s="91"/>
      <c r="E184" s="91" t="s">
        <v>9</v>
      </c>
      <c r="F184" s="551" t="s">
        <v>144</v>
      </c>
      <c r="G184" s="552"/>
      <c r="H184" s="108">
        <v>1</v>
      </c>
      <c r="I184" s="128"/>
      <c r="J184" s="405"/>
      <c r="K184" s="405"/>
      <c r="L184" s="405">
        <f>AVERAGE(L185:L197)*H184</f>
        <v>0.5</v>
      </c>
      <c r="M184" s="108"/>
      <c r="O184" s="128"/>
    </row>
    <row r="185" spans="1:15" s="137" customFormat="1" ht="30">
      <c r="A185" s="120">
        <v>214</v>
      </c>
      <c r="B185" s="138"/>
      <c r="C185" s="92"/>
      <c r="D185" s="92"/>
      <c r="E185" s="92"/>
      <c r="F185" s="156" t="s">
        <v>59</v>
      </c>
      <c r="G185" s="482" t="s">
        <v>378</v>
      </c>
      <c r="H185" s="93"/>
      <c r="I185" s="129"/>
      <c r="J185" s="335"/>
      <c r="K185" s="457"/>
      <c r="L185" s="335" t="str">
        <f t="shared" ref="L185:L197" si="7">IF(J185="Ya/Tidak",IF(K185="Ya",1,IF(K185="Tidak",0,"Blm Diisi")),IF(J185="A/B/C",IF(K185="A",1,IF(K185="B",0.5,IF(K185="C",0,"Blm Diisi"))),IF(J185="A/B/C/D",IF(K185="A",1,IF(K185="B",0.67,IF(K185="C",0.33,IF(K185="D",0,"Blm Diisi")))),IF(J185="A/B/C/D/E",IF(K185="A",1,IF(K185="B",0.75,IF(K185="C",0.5,IF(K185="D",0.25,IF(K185="E",0,"Blm Diisi"))))),IF(J185="%",IF(K185="","Blm Diisi",K185),IF(J185="Jumlah",IF(K185="","Blm Diisi",""),IF(J185="Rupiah",IF(K185="","Blm Diisi",""),IF(J185="","","-"))))))))</f>
        <v/>
      </c>
      <c r="M185" s="93"/>
      <c r="O185" s="486" t="s">
        <v>997</v>
      </c>
    </row>
    <row r="186" spans="1:15" s="137" customFormat="1" ht="30">
      <c r="A186" s="85">
        <v>215</v>
      </c>
      <c r="B186" s="138"/>
      <c r="C186" s="92"/>
      <c r="D186" s="92"/>
      <c r="E186" s="92"/>
      <c r="F186" s="160" t="s">
        <v>59</v>
      </c>
      <c r="G186" s="482" t="s">
        <v>379</v>
      </c>
      <c r="H186" s="93"/>
      <c r="I186" s="129"/>
      <c r="J186" s="335"/>
      <c r="K186" s="335"/>
      <c r="L186" s="335" t="str">
        <f t="shared" si="7"/>
        <v/>
      </c>
      <c r="M186" s="93"/>
      <c r="O186" s="299"/>
    </row>
    <row r="187" spans="1:15" s="137" customFormat="1">
      <c r="A187" s="120">
        <v>216</v>
      </c>
      <c r="B187" s="138"/>
      <c r="C187" s="92"/>
      <c r="D187" s="92"/>
      <c r="E187" s="92"/>
      <c r="F187" s="84"/>
      <c r="G187" s="140" t="s">
        <v>380</v>
      </c>
      <c r="H187" s="93"/>
      <c r="I187" s="129"/>
      <c r="J187" s="335" t="s">
        <v>186</v>
      </c>
      <c r="K187" s="300">
        <v>7</v>
      </c>
      <c r="L187" s="335" t="str">
        <f t="shared" si="7"/>
        <v/>
      </c>
      <c r="M187" s="93"/>
      <c r="O187" s="299"/>
    </row>
    <row r="188" spans="1:15" s="137" customFormat="1">
      <c r="A188" s="85">
        <v>217</v>
      </c>
      <c r="B188" s="138"/>
      <c r="C188" s="92"/>
      <c r="D188" s="92"/>
      <c r="E188" s="92"/>
      <c r="F188" s="84"/>
      <c r="G188" s="140" t="s">
        <v>381</v>
      </c>
      <c r="H188" s="93"/>
      <c r="I188" s="129"/>
      <c r="J188" s="335" t="s">
        <v>186</v>
      </c>
      <c r="K188" s="300">
        <v>28</v>
      </c>
      <c r="L188" s="335" t="str">
        <f t="shared" si="7"/>
        <v/>
      </c>
      <c r="M188" s="93"/>
      <c r="O188" s="299"/>
    </row>
    <row r="189" spans="1:15" s="137" customFormat="1" ht="45">
      <c r="A189" s="120">
        <v>218</v>
      </c>
      <c r="B189" s="138"/>
      <c r="C189" s="92"/>
      <c r="D189" s="92"/>
      <c r="E189" s="92"/>
      <c r="F189" s="160" t="s">
        <v>59</v>
      </c>
      <c r="G189" s="482" t="s">
        <v>382</v>
      </c>
      <c r="H189" s="93"/>
      <c r="I189" s="129" t="s">
        <v>389</v>
      </c>
      <c r="J189" s="335"/>
      <c r="K189" s="335"/>
      <c r="L189" s="335" t="str">
        <f t="shared" si="7"/>
        <v/>
      </c>
      <c r="M189" s="93"/>
      <c r="O189" s="299"/>
    </row>
    <row r="190" spans="1:15" s="137" customFormat="1">
      <c r="A190" s="85">
        <v>219</v>
      </c>
      <c r="B190" s="138"/>
      <c r="C190" s="92"/>
      <c r="D190" s="92"/>
      <c r="E190" s="92"/>
      <c r="F190" s="84"/>
      <c r="G190" s="140" t="s">
        <v>380</v>
      </c>
      <c r="H190" s="93"/>
      <c r="I190" s="129"/>
      <c r="J190" s="335" t="s">
        <v>186</v>
      </c>
      <c r="K190" s="300">
        <v>7</v>
      </c>
      <c r="L190" s="335" t="str">
        <f t="shared" si="7"/>
        <v/>
      </c>
      <c r="M190" s="93"/>
      <c r="O190" s="299"/>
    </row>
    <row r="191" spans="1:15" s="137" customFormat="1">
      <c r="A191" s="120">
        <v>220</v>
      </c>
      <c r="B191" s="138"/>
      <c r="C191" s="92"/>
      <c r="D191" s="92"/>
      <c r="E191" s="92"/>
      <c r="F191" s="84"/>
      <c r="G191" s="140" t="s">
        <v>381</v>
      </c>
      <c r="H191" s="93"/>
      <c r="I191" s="129"/>
      <c r="J191" s="335" t="s">
        <v>186</v>
      </c>
      <c r="K191" s="300">
        <v>28</v>
      </c>
      <c r="L191" s="335" t="str">
        <f t="shared" si="7"/>
        <v/>
      </c>
      <c r="M191" s="93"/>
      <c r="O191" s="299"/>
    </row>
    <row r="192" spans="1:15" s="137" customFormat="1" ht="30">
      <c r="A192" s="85">
        <v>221</v>
      </c>
      <c r="B192" s="138"/>
      <c r="C192" s="92"/>
      <c r="D192" s="92"/>
      <c r="E192" s="92"/>
      <c r="F192" s="160" t="s">
        <v>59</v>
      </c>
      <c r="G192" s="482" t="s">
        <v>383</v>
      </c>
      <c r="H192" s="93"/>
      <c r="I192" s="129" t="s">
        <v>390</v>
      </c>
      <c r="J192" s="335" t="s">
        <v>185</v>
      </c>
      <c r="K192" s="451">
        <f>IF(OR(K193="",K194=""),"Blm Diisi",IF(K194/K193&gt;1,1,K194/K193))</f>
        <v>1</v>
      </c>
      <c r="L192" s="335">
        <f t="shared" si="7"/>
        <v>1</v>
      </c>
      <c r="M192" s="93"/>
      <c r="O192" s="299"/>
    </row>
    <row r="193" spans="1:15" s="137" customFormat="1">
      <c r="A193" s="120">
        <v>222</v>
      </c>
      <c r="B193" s="138"/>
      <c r="C193" s="92"/>
      <c r="D193" s="92"/>
      <c r="E193" s="92"/>
      <c r="F193" s="84"/>
      <c r="G193" s="140" t="s">
        <v>384</v>
      </c>
      <c r="H193" s="93"/>
      <c r="I193" s="129"/>
      <c r="J193" s="335" t="s">
        <v>186</v>
      </c>
      <c r="K193" s="300">
        <v>28</v>
      </c>
      <c r="L193" s="335" t="str">
        <f t="shared" si="7"/>
        <v/>
      </c>
      <c r="M193" s="93"/>
      <c r="O193" s="299"/>
    </row>
    <row r="194" spans="1:15" s="137" customFormat="1" ht="30">
      <c r="A194" s="85">
        <v>223</v>
      </c>
      <c r="B194" s="138"/>
      <c r="C194" s="92"/>
      <c r="D194" s="92"/>
      <c r="E194" s="92"/>
      <c r="F194" s="84"/>
      <c r="G194" s="140" t="s">
        <v>385</v>
      </c>
      <c r="H194" s="93"/>
      <c r="I194" s="129"/>
      <c r="J194" s="335" t="s">
        <v>186</v>
      </c>
      <c r="K194" s="300">
        <v>28</v>
      </c>
      <c r="L194" s="335" t="str">
        <f t="shared" si="7"/>
        <v/>
      </c>
      <c r="M194" s="93"/>
      <c r="O194" s="299"/>
    </row>
    <row r="195" spans="1:15" s="137" customFormat="1" ht="60">
      <c r="A195" s="120">
        <v>224</v>
      </c>
      <c r="B195" s="138"/>
      <c r="C195" s="92"/>
      <c r="D195" s="92"/>
      <c r="E195" s="92"/>
      <c r="F195" s="160" t="s">
        <v>59</v>
      </c>
      <c r="G195" s="482" t="s">
        <v>386</v>
      </c>
      <c r="H195" s="93"/>
      <c r="I195" s="129" t="s">
        <v>391</v>
      </c>
      <c r="J195" s="335" t="s">
        <v>185</v>
      </c>
      <c r="K195" s="451">
        <f>IF(OR(K196="",K197=""),"Blm Diisi",IF(K197/K196&gt;1,1,K197/K196))</f>
        <v>0</v>
      </c>
      <c r="L195" s="335">
        <f t="shared" si="7"/>
        <v>0</v>
      </c>
      <c r="M195" s="93"/>
      <c r="O195" s="299"/>
    </row>
    <row r="196" spans="1:15" s="137" customFormat="1">
      <c r="A196" s="85">
        <v>225</v>
      </c>
      <c r="B196" s="138"/>
      <c r="C196" s="92"/>
      <c r="D196" s="92"/>
      <c r="E196" s="92"/>
      <c r="F196" s="84"/>
      <c r="G196" s="140" t="s">
        <v>387</v>
      </c>
      <c r="H196" s="93"/>
      <c r="I196" s="129"/>
      <c r="J196" s="335" t="s">
        <v>392</v>
      </c>
      <c r="K196" s="302">
        <v>1400139380</v>
      </c>
      <c r="L196" s="335" t="str">
        <f t="shared" si="7"/>
        <v/>
      </c>
      <c r="M196" s="93"/>
      <c r="O196" s="299"/>
    </row>
    <row r="197" spans="1:15" s="137" customFormat="1" ht="30">
      <c r="A197" s="120">
        <v>226</v>
      </c>
      <c r="B197" s="138"/>
      <c r="C197" s="92"/>
      <c r="D197" s="92"/>
      <c r="E197" s="92"/>
      <c r="F197" s="84"/>
      <c r="G197" s="140" t="s">
        <v>388</v>
      </c>
      <c r="H197" s="93"/>
      <c r="I197" s="129"/>
      <c r="J197" s="335" t="s">
        <v>392</v>
      </c>
      <c r="K197" s="302">
        <v>0</v>
      </c>
      <c r="L197" s="335" t="str">
        <f t="shared" si="7"/>
        <v/>
      </c>
      <c r="M197" s="93"/>
      <c r="O197" s="299"/>
    </row>
    <row r="198" spans="1:15">
      <c r="A198" s="85">
        <v>227</v>
      </c>
      <c r="B198" s="96"/>
      <c r="C198" s="91"/>
      <c r="D198" s="91"/>
      <c r="E198" s="91" t="s">
        <v>11</v>
      </c>
      <c r="F198" s="551" t="s">
        <v>627</v>
      </c>
      <c r="G198" s="552"/>
      <c r="H198" s="108">
        <v>1</v>
      </c>
      <c r="I198" s="128"/>
      <c r="J198" s="108"/>
      <c r="K198" s="108"/>
      <c r="L198" s="108">
        <f>AVERAGE(L199)*H198</f>
        <v>0.67</v>
      </c>
      <c r="M198" s="108"/>
      <c r="O198" s="128"/>
    </row>
    <row r="199" spans="1:15" s="137" customFormat="1" ht="120">
      <c r="A199" s="120">
        <v>228</v>
      </c>
      <c r="B199" s="138"/>
      <c r="C199" s="92"/>
      <c r="D199" s="92"/>
      <c r="E199" s="92"/>
      <c r="F199" s="156" t="s">
        <v>59</v>
      </c>
      <c r="G199" s="140" t="s">
        <v>628</v>
      </c>
      <c r="H199" s="93"/>
      <c r="I199" s="129" t="s">
        <v>629</v>
      </c>
      <c r="J199" s="93" t="s">
        <v>156</v>
      </c>
      <c r="K199" s="167" t="s">
        <v>825</v>
      </c>
      <c r="L199" s="93">
        <f>IF(J199="Ya/Tidak",IF(K199="Ya",1,IF(K199="Tidak",0,"Blm Diisi")),IF(J199="A/B/C",IF(K199="A",1,IF(K199="B",0.5,IF(K199="C",0,"Blm Diisi"))),IF(J199="A/B/C/D",IF(K199="A",1,IF(K199="B",0.67,IF(K199="C",0.33,IF(K199="D",0,"Blm Diisi")))),IF(J199="A/B/C/D/E",IF(K199="A",1,IF(K199="B",0.75,IF(K199="C",0.5,IF(K199="D",0.25,IF(K199="E",0,"Blm Diisi"))))),IF(J199="%",IF(K199="","Blm Diisi",K199),IF(J199="Jumlah",IF(K199="","Blm Diisi",""),IF(J199="Rupiah",IF(K199="","Blm Diisi",""),IF(J199="","","-"))))))))</f>
        <v>0.67</v>
      </c>
      <c r="M199" s="93"/>
      <c r="O199" s="486" t="s">
        <v>998</v>
      </c>
    </row>
    <row r="200" spans="1:15" ht="30">
      <c r="A200" s="85">
        <v>229</v>
      </c>
      <c r="B200" s="96"/>
      <c r="C200" s="91"/>
      <c r="D200" s="91"/>
      <c r="E200" s="91" t="s">
        <v>13</v>
      </c>
      <c r="F200" s="551" t="s">
        <v>146</v>
      </c>
      <c r="G200" s="552"/>
      <c r="H200" s="108">
        <v>1</v>
      </c>
      <c r="I200" s="128"/>
      <c r="J200" s="108"/>
      <c r="K200" s="108"/>
      <c r="L200" s="108">
        <f>AVERAGE(L201)*H200</f>
        <v>1</v>
      </c>
      <c r="M200" s="108"/>
      <c r="O200" s="128"/>
    </row>
    <row r="201" spans="1:15" s="137" customFormat="1" ht="120">
      <c r="A201" s="120">
        <v>230</v>
      </c>
      <c r="B201" s="138"/>
      <c r="C201" s="92"/>
      <c r="D201" s="92"/>
      <c r="E201" s="92"/>
      <c r="F201" s="156" t="s">
        <v>59</v>
      </c>
      <c r="G201" s="140" t="s">
        <v>817</v>
      </c>
      <c r="H201" s="93"/>
      <c r="I201" s="129" t="s">
        <v>818</v>
      </c>
      <c r="J201" s="93" t="s">
        <v>156</v>
      </c>
      <c r="K201" s="167" t="s">
        <v>824</v>
      </c>
      <c r="L201" s="93">
        <f>IF(J201="Ya/Tidak",IF(K201="Ya",1,IF(K201="Tidak",0,"Blm Diisi")),IF(J201="A/B/C",IF(K201="A",1,IF(K201="B",0.5,IF(K201="C",0,"Blm Diisi"))),IF(J201="A/B/C/D",IF(K201="A",1,IF(K201="B",0.67,IF(K201="C",0.33,IF(K201="D",0,"Blm Diisi")))),IF(J201="A/B/C/D/E",IF(K201="A",1,IF(K201="B",0.75,IF(K201="C",0.5,IF(K201="D",0.25,IF(K201="E",0,"Blm Diisi"))))),IF(J201="%",IF(K201="","Blm Diisi",K201),IF(J201="Jumlah",IF(K201="","Blm Diisi",""),IF(J201="Rupiah",IF(K201="","Blm Diisi",""),IF(J201="","","-"))))))))</f>
        <v>1</v>
      </c>
      <c r="M201" s="93"/>
      <c r="O201" s="486"/>
    </row>
    <row r="202" spans="1:15">
      <c r="A202" s="85">
        <v>231</v>
      </c>
      <c r="B202" s="96"/>
      <c r="C202" s="91"/>
      <c r="D202" s="91"/>
      <c r="E202" s="91" t="s">
        <v>15</v>
      </c>
      <c r="F202" s="551" t="s">
        <v>147</v>
      </c>
      <c r="G202" s="552"/>
      <c r="H202" s="108">
        <v>0.75</v>
      </c>
      <c r="I202" s="128"/>
      <c r="J202" s="108"/>
      <c r="K202" s="108"/>
      <c r="L202" s="108">
        <f>AVERAGE(L203)*H202</f>
        <v>0.50250000000000006</v>
      </c>
      <c r="M202" s="108"/>
      <c r="O202" s="128"/>
    </row>
    <row r="203" spans="1:15" s="137" customFormat="1" ht="135">
      <c r="A203" s="120">
        <v>232</v>
      </c>
      <c r="B203" s="138"/>
      <c r="C203" s="92"/>
      <c r="D203" s="92"/>
      <c r="E203" s="92"/>
      <c r="F203" s="156" t="s">
        <v>59</v>
      </c>
      <c r="G203" s="140" t="s">
        <v>559</v>
      </c>
      <c r="H203" s="93"/>
      <c r="I203" s="129" t="s">
        <v>393</v>
      </c>
      <c r="J203" s="93" t="s">
        <v>156</v>
      </c>
      <c r="K203" s="167" t="s">
        <v>825</v>
      </c>
      <c r="L203" s="93">
        <f>IF(J203="Ya/Tidak",IF(K203="Ya",1,IF(K203="Tidak",0,"Blm Diisi")),IF(J203="A/B/C",IF(K203="A",1,IF(K203="B",0.5,IF(K203="C",0,"Blm Diisi"))),IF(J203="A/B/C/D",IF(K203="A",1,IF(K203="B",0.67,IF(K203="C",0.33,IF(K203="D",0,"Blm Diisi")))),IF(J203="A/B/C/D/E",IF(K203="A",1,IF(K203="B",0.75,IF(K203="C",0.5,IF(K203="D",0.25,IF(K203="E",0,"Blm Diisi"))))),IF(J203="%",IF(K203="","Blm Diisi",K203),IF(J203="Jumlah",IF(K203="","Blm Diisi",""),IF(J203="Rupiah",IF(K203="","Blm Diisi",""),IF(J203="","","-"))))))))</f>
        <v>0.67</v>
      </c>
      <c r="M203" s="93"/>
      <c r="O203" s="486" t="s">
        <v>999</v>
      </c>
    </row>
    <row r="204" spans="1:15" ht="15.75">
      <c r="A204" s="85">
        <v>233</v>
      </c>
      <c r="B204" s="103"/>
      <c r="C204" s="103"/>
      <c r="D204" s="105">
        <v>7</v>
      </c>
      <c r="E204" s="614" t="s">
        <v>43</v>
      </c>
      <c r="F204" s="615"/>
      <c r="G204" s="616"/>
      <c r="H204" s="28">
        <f>SUM(H205,H211,H218)</f>
        <v>1.9500000000000002</v>
      </c>
      <c r="I204" s="124"/>
      <c r="J204" s="28"/>
      <c r="K204" s="28"/>
      <c r="L204" s="28">
        <f>SUM(L205,L211,L218)</f>
        <v>1.9500000000000002</v>
      </c>
      <c r="M204" s="28"/>
      <c r="O204" s="124"/>
    </row>
    <row r="205" spans="1:15">
      <c r="A205" s="120">
        <v>234</v>
      </c>
      <c r="B205" s="96"/>
      <c r="C205" s="91"/>
      <c r="D205" s="91"/>
      <c r="E205" s="91" t="s">
        <v>9</v>
      </c>
      <c r="F205" s="551" t="s">
        <v>148</v>
      </c>
      <c r="G205" s="552"/>
      <c r="H205" s="108">
        <v>0.75</v>
      </c>
      <c r="I205" s="128"/>
      <c r="J205" s="108"/>
      <c r="K205" s="108"/>
      <c r="L205" s="108">
        <f>AVERAGE(L206)*H205</f>
        <v>0.75</v>
      </c>
      <c r="M205" s="108"/>
      <c r="O205" s="128"/>
    </row>
    <row r="206" spans="1:15" s="137" customFormat="1" ht="120">
      <c r="A206" s="85">
        <v>235</v>
      </c>
      <c r="B206" s="138"/>
      <c r="C206" s="92"/>
      <c r="D206" s="92"/>
      <c r="E206" s="92"/>
      <c r="F206" s="141" t="s">
        <v>59</v>
      </c>
      <c r="G206" s="296" t="s">
        <v>457</v>
      </c>
      <c r="H206" s="93"/>
      <c r="I206" s="129" t="s">
        <v>456</v>
      </c>
      <c r="J206" s="93" t="s">
        <v>185</v>
      </c>
      <c r="K206" s="208">
        <f>IF(OR(K207="",K210=""),"Blm Diisi",IF(K210/K207&gt;1,1,K210/K207))</f>
        <v>1</v>
      </c>
      <c r="L206" s="93">
        <f>IF(J206="Ya/Tidak",IF(K206="Ya",1,IF(K206="Tidak",0,"Blm Diisi")),IF(J206="A/B/C",IF(K206="A",1,IF(K206="B",0.5,IF(K206="C",0,"Blm Diisi"))),IF(J206="A/B/C/D",IF(K206="A",1,IF(K206="B",0.67,IF(K206="C",0.33,IF(K206="D",0,"Blm Diisi")))),IF(J206="A/B/C/D/E",IF(K206="A",1,IF(K206="B",0.75,IF(K206="C",0.5,IF(K206="D",0.25,IF(K206="E",0,"Blm Diisi"))))),IF(J206="%",IF(K206="","Blm Diisi",K206),IF(J206="Jumlah",IF(K206="","Blm Diisi",""),IF(J206="Rupiah",IF(K206="","Blm Diisi",""),IF(J206="","","-"))))))))</f>
        <v>1</v>
      </c>
      <c r="M206" s="93"/>
      <c r="O206" s="486" t="s">
        <v>1000</v>
      </c>
    </row>
    <row r="207" spans="1:15" s="137" customFormat="1">
      <c r="A207" s="120">
        <v>236</v>
      </c>
      <c r="B207" s="138"/>
      <c r="C207" s="92"/>
      <c r="D207" s="92"/>
      <c r="E207" s="92"/>
      <c r="F207" s="145" t="s">
        <v>59</v>
      </c>
      <c r="G207" s="296" t="s">
        <v>458</v>
      </c>
      <c r="H207" s="93"/>
      <c r="I207" s="129"/>
      <c r="J207" s="93" t="s">
        <v>186</v>
      </c>
      <c r="K207" s="93">
        <f>IF(OR(K208="",K209=""),"Blm Diisi",K208+K209)</f>
        <v>5</v>
      </c>
      <c r="L207" s="93" t="str">
        <f>IF(J207="Ya/Tidak",IF(K207="Ya",1,IF(K207="Tidak",0,"Blm Diisi")),IF(J207="A/B/C",IF(K207="A",1,IF(K207="B",0.5,IF(K207="C",0,"Blm Diisi"))),IF(J207="A/B/C/D",IF(K207="A",1,IF(K207="B",0.67,IF(K207="C",0.33,IF(K207="D",0,"Blm Diisi")))),IF(J207="A/B/C/D/E",IF(K207="A",1,IF(K207="B",0.75,IF(K207="C",0.5,IF(K207="D",0.25,IF(K207="E",0,"Blm Diisi"))))),IF(J207="%",IF(K207="","Blm Diisi",K207),IF(J207="Jumlah",IF(K207="","Blm Diisi",""),IF(J207="Rupiah",IF(K207="","Blm Diisi",""),IF(J207="","","-"))))))))</f>
        <v/>
      </c>
      <c r="M207" s="93"/>
      <c r="O207" s="299"/>
    </row>
    <row r="208" spans="1:15" s="137" customFormat="1">
      <c r="A208" s="85">
        <v>237</v>
      </c>
      <c r="B208" s="138"/>
      <c r="C208" s="92"/>
      <c r="D208" s="92"/>
      <c r="E208" s="92"/>
      <c r="F208" s="92"/>
      <c r="G208" s="143" t="s">
        <v>460</v>
      </c>
      <c r="H208" s="93"/>
      <c r="I208" s="129"/>
      <c r="J208" s="93" t="s">
        <v>186</v>
      </c>
      <c r="K208" s="300">
        <v>1</v>
      </c>
      <c r="L208" s="93" t="str">
        <f>IF(J208="Ya/Tidak",IF(K208="Ya",1,IF(K208="Tidak",0,"Blm Diisi")),IF(J208="A/B/C",IF(K208="A",1,IF(K208="B",0.5,IF(K208="C",0,"Blm Diisi"))),IF(J208="A/B/C/D",IF(K208="A",1,IF(K208="B",0.67,IF(K208="C",0.33,IF(K208="D",0,"Blm Diisi")))),IF(J208="A/B/C/D/E",IF(K208="A",1,IF(K208="B",0.75,IF(K208="C",0.5,IF(K208="D",0.25,IF(K208="E",0,"Blm Diisi"))))),IF(J208="%",IF(K208="","Blm Diisi",K208),IF(J208="Jumlah",IF(K208="","Blm Diisi",""),IF(J208="Rupiah",IF(K208="","Blm Diisi",""),IF(J208="","","-"))))))))</f>
        <v/>
      </c>
      <c r="M208" s="93"/>
      <c r="O208" s="299"/>
    </row>
    <row r="209" spans="1:15" s="137" customFormat="1">
      <c r="A209" s="120">
        <v>238</v>
      </c>
      <c r="B209" s="138"/>
      <c r="C209" s="92"/>
      <c r="D209" s="92"/>
      <c r="E209" s="92"/>
      <c r="F209" s="145"/>
      <c r="G209" s="143" t="s">
        <v>461</v>
      </c>
      <c r="H209" s="93"/>
      <c r="I209" s="129"/>
      <c r="J209" s="93" t="s">
        <v>186</v>
      </c>
      <c r="K209" s="300">
        <v>4</v>
      </c>
      <c r="L209" s="93" t="str">
        <f>IF(J209="Ya/Tidak",IF(K209="Ya",1,IF(K209="Tidak",0,"Blm Diisi")),IF(J209="A/B/C",IF(K209="A",1,IF(K209="B",0.5,IF(K209="C",0,"Blm Diisi"))),IF(J209="A/B/C/D",IF(K209="A",1,IF(K209="B",0.67,IF(K209="C",0.33,IF(K209="D",0,"Blm Diisi")))),IF(J209="A/B/C/D/E",IF(K209="A",1,IF(K209="B",0.75,IF(K209="C",0.5,IF(K209="D",0.25,IF(K209="E",0,"Blm Diisi"))))),IF(J209="%",IF(K209="","Blm Diisi",K209),IF(J209="Jumlah",IF(K209="","Blm Diisi",""),IF(J209="Rupiah",IF(K209="","Blm Diisi",""),IF(J209="","","-"))))))))</f>
        <v/>
      </c>
      <c r="M209" s="93"/>
      <c r="O209" s="299"/>
    </row>
    <row r="210" spans="1:15" s="137" customFormat="1">
      <c r="A210" s="85">
        <v>239</v>
      </c>
      <c r="B210" s="138"/>
      <c r="C210" s="92"/>
      <c r="D210" s="92"/>
      <c r="E210" s="92"/>
      <c r="F210" s="164" t="s">
        <v>59</v>
      </c>
      <c r="G210" s="296" t="s">
        <v>462</v>
      </c>
      <c r="H210" s="93"/>
      <c r="I210" s="129"/>
      <c r="J210" s="93" t="s">
        <v>186</v>
      </c>
      <c r="K210" s="300">
        <v>5</v>
      </c>
      <c r="L210" s="93" t="str">
        <f>IF(J210="Ya/Tidak",IF(K210="Ya",1,IF(K210="Tidak",0,"Blm Diisi")),IF(J210="A/B/C",IF(K210="A",1,IF(K210="B",0.5,IF(K210="C",0,"Blm Diisi"))),IF(J210="A/B/C/D",IF(K210="A",1,IF(K210="B",0.67,IF(K210="C",0.33,IF(K210="D",0,"Blm Diisi")))),IF(J210="A/B/C/D/E",IF(K210="A",1,IF(K210="B",0.75,IF(K210="C",0.5,IF(K210="D",0.25,IF(K210="E",0,"Blm Diisi"))))),IF(J210="%",IF(K210="","Blm Diisi",K210),IF(J210="Jumlah",IF(K210="","Blm Diisi",""),IF(J210="Rupiah",IF(K210="","Blm Diisi",""),IF(J210="","","-"))))))))</f>
        <v/>
      </c>
      <c r="M210" s="93"/>
      <c r="O210" s="299"/>
    </row>
    <row r="211" spans="1:15">
      <c r="A211" s="120">
        <v>240</v>
      </c>
      <c r="B211" s="96"/>
      <c r="C211" s="91"/>
      <c r="D211" s="91"/>
      <c r="E211" s="91" t="s">
        <v>11</v>
      </c>
      <c r="F211" s="551" t="s">
        <v>149</v>
      </c>
      <c r="G211" s="552"/>
      <c r="H211" s="108">
        <v>0.6</v>
      </c>
      <c r="I211" s="128"/>
      <c r="J211" s="108"/>
      <c r="K211" s="108"/>
      <c r="L211" s="108">
        <f>AVERAGE(L212)*H211</f>
        <v>0.6</v>
      </c>
      <c r="M211" s="108"/>
      <c r="O211" s="128"/>
    </row>
    <row r="212" spans="1:15" s="137" customFormat="1" ht="75">
      <c r="A212" s="85">
        <v>241</v>
      </c>
      <c r="B212" s="138"/>
      <c r="C212" s="92"/>
      <c r="D212" s="92"/>
      <c r="E212" s="92"/>
      <c r="F212" s="141" t="s">
        <v>59</v>
      </c>
      <c r="G212" s="296" t="s">
        <v>463</v>
      </c>
      <c r="H212" s="93"/>
      <c r="I212" s="129" t="s">
        <v>464</v>
      </c>
      <c r="J212" s="93" t="s">
        <v>185</v>
      </c>
      <c r="K212" s="208">
        <f>IF(OR(K214="",K217=""),"Blm Diisi",IF(K217/K214&gt;1,1,K217/K214))</f>
        <v>1</v>
      </c>
      <c r="L212" s="93">
        <f t="shared" ref="L212:L217" si="8">IF(J212="Ya/Tidak",IF(K212="Ya",1,IF(K212="Tidak",0,"Blm Diisi")),IF(J212="A/B/C",IF(K212="A",1,IF(K212="B",0.5,IF(K212="C",0,"Blm Diisi"))),IF(J212="A/B/C/D",IF(K212="A",1,IF(K212="B",0.67,IF(K212="C",0.33,IF(K212="D",0,"Blm Diisi")))),IF(J212="A/B/C/D/E",IF(K212="A",1,IF(K212="B",0.75,IF(K212="C",0.5,IF(K212="D",0.25,IF(K212="E",0,"Blm Diisi"))))),IF(J212="%",IF(K212="","Blm Diisi",K212),IF(J212="Jumlah",IF(K212="","Blm Diisi",""),IF(J212="Rupiah",IF(K212="","Blm Diisi",""),IF(J212="","","-"))))))))</f>
        <v>1</v>
      </c>
      <c r="M212" s="93"/>
      <c r="O212" s="299"/>
    </row>
    <row r="213" spans="1:15" s="137" customFormat="1" ht="30">
      <c r="A213" s="120">
        <v>242</v>
      </c>
      <c r="B213" s="138"/>
      <c r="C213" s="92"/>
      <c r="D213" s="92"/>
      <c r="E213" s="92"/>
      <c r="F213" s="145" t="s">
        <v>59</v>
      </c>
      <c r="G213" s="296" t="s">
        <v>465</v>
      </c>
      <c r="H213" s="93"/>
      <c r="I213" s="129"/>
      <c r="J213" s="93" t="s">
        <v>186</v>
      </c>
      <c r="K213" s="93">
        <f>IF(OR(K214="",K215="",K216=""),"Blm Diisi",K214+K215+K216)</f>
        <v>19</v>
      </c>
      <c r="L213" s="93" t="str">
        <f>IF(J213="Ya/Tidak",IF(K214="Ya",1,IF(K214="Tidak",0,"Blm Diisi")),IF(J213="A/B/C",IF(K214="A",1,IF(K214="B",0.5,IF(K214="C",0,"Blm Diisi"))),IF(J213="A/B/C/D",IF(K214="A",1,IF(K214="B",0.67,IF(K214="C",0.33,IF(K214="D",0,"Blm Diisi")))),IF(J213="A/B/C/D/E",IF(K214="A",1,IF(K214="B",0.75,IF(K214="C",0.5,IF(K214="D",0.25,IF(K214="E",0,"Blm Diisi"))))),IF(J213="%",IF(K214="","Blm Diisi",K214),IF(J213="Jumlah",IF(K214="","Blm Diisi",""),IF(J213="Rupiah",IF(K214="","Blm Diisi",""),IF(J213="","","-"))))))))</f>
        <v/>
      </c>
      <c r="M213" s="93"/>
      <c r="O213" s="299"/>
    </row>
    <row r="214" spans="1:15" s="137" customFormat="1">
      <c r="A214" s="85">
        <v>243</v>
      </c>
      <c r="B214" s="138"/>
      <c r="C214" s="92"/>
      <c r="D214" s="92"/>
      <c r="E214" s="92"/>
      <c r="F214" s="92"/>
      <c r="G214" s="143" t="s">
        <v>466</v>
      </c>
      <c r="H214" s="93"/>
      <c r="I214" s="129"/>
      <c r="J214" s="93" t="s">
        <v>186</v>
      </c>
      <c r="K214" s="300">
        <v>3</v>
      </c>
      <c r="L214" s="93" t="str">
        <f t="shared" si="8"/>
        <v/>
      </c>
      <c r="M214" s="93"/>
      <c r="O214" s="299"/>
    </row>
    <row r="215" spans="1:15" s="137" customFormat="1">
      <c r="A215" s="120">
        <v>244</v>
      </c>
      <c r="B215" s="138"/>
      <c r="C215" s="92"/>
      <c r="D215" s="92"/>
      <c r="E215" s="92"/>
      <c r="F215" s="92"/>
      <c r="G215" s="143" t="s">
        <v>467</v>
      </c>
      <c r="H215" s="93"/>
      <c r="I215" s="129"/>
      <c r="J215" s="93" t="s">
        <v>186</v>
      </c>
      <c r="K215" s="300">
        <v>9</v>
      </c>
      <c r="L215" s="93" t="str">
        <f t="shared" si="8"/>
        <v/>
      </c>
      <c r="M215" s="93"/>
      <c r="O215" s="299"/>
    </row>
    <row r="216" spans="1:15" s="137" customFormat="1">
      <c r="A216" s="85">
        <v>245</v>
      </c>
      <c r="B216" s="138"/>
      <c r="C216" s="92"/>
      <c r="D216" s="92"/>
      <c r="E216" s="92"/>
      <c r="F216" s="145"/>
      <c r="G216" s="453" t="s">
        <v>626</v>
      </c>
      <c r="H216" s="93"/>
      <c r="I216" s="129"/>
      <c r="J216" s="93" t="s">
        <v>186</v>
      </c>
      <c r="K216" s="300">
        <v>7</v>
      </c>
      <c r="L216" s="93" t="str">
        <f t="shared" si="8"/>
        <v/>
      </c>
      <c r="M216" s="93"/>
      <c r="O216" s="299"/>
    </row>
    <row r="217" spans="1:15" s="137" customFormat="1">
      <c r="A217" s="120">
        <v>246</v>
      </c>
      <c r="B217" s="138"/>
      <c r="C217" s="92"/>
      <c r="D217" s="92"/>
      <c r="E217" s="92"/>
      <c r="F217" s="164" t="s">
        <v>59</v>
      </c>
      <c r="G217" s="296" t="s">
        <v>462</v>
      </c>
      <c r="H217" s="93"/>
      <c r="I217" s="129"/>
      <c r="J217" s="93" t="s">
        <v>186</v>
      </c>
      <c r="K217" s="300">
        <v>19</v>
      </c>
      <c r="L217" s="93" t="str">
        <f t="shared" si="8"/>
        <v/>
      </c>
      <c r="M217" s="93"/>
      <c r="O217" s="299"/>
    </row>
    <row r="218" spans="1:15" ht="30">
      <c r="A218" s="85">
        <v>247</v>
      </c>
      <c r="B218" s="96"/>
      <c r="C218" s="91"/>
      <c r="D218" s="91"/>
      <c r="E218" s="91" t="s">
        <v>13</v>
      </c>
      <c r="F218" s="551" t="s">
        <v>150</v>
      </c>
      <c r="G218" s="552"/>
      <c r="H218" s="108">
        <v>0.6</v>
      </c>
      <c r="I218" s="128"/>
      <c r="J218" s="108"/>
      <c r="K218" s="108"/>
      <c r="L218" s="108">
        <f>AVERAGE(L219)*H218</f>
        <v>0.6</v>
      </c>
      <c r="M218" s="108"/>
      <c r="O218" s="128"/>
    </row>
    <row r="219" spans="1:15" s="137" customFormat="1" ht="30">
      <c r="A219" s="120">
        <v>248</v>
      </c>
      <c r="B219" s="138"/>
      <c r="C219" s="92"/>
      <c r="D219" s="92"/>
      <c r="E219" s="92"/>
      <c r="F219" s="156" t="s">
        <v>59</v>
      </c>
      <c r="G219" s="482" t="s">
        <v>472</v>
      </c>
      <c r="H219" s="93"/>
      <c r="I219" s="129" t="s">
        <v>471</v>
      </c>
      <c r="J219" s="93" t="s">
        <v>185</v>
      </c>
      <c r="K219" s="208">
        <f>IF(OR(K220="",K221="",K222=""),"Blm Diisi",IF(K222/K220&gt;1,1,K222/K220))</f>
        <v>1</v>
      </c>
      <c r="L219" s="93">
        <f>IF(J219="Ya/Tidak",IF(K219="Ya",1,IF(K219="Tidak",0,"Blm Diisi")),IF(J219="A/B/C",IF(K219="A",1,IF(K219="B",0.5,IF(K219="C",0,"Blm Diisi"))),IF(J219="A/B/C/D",IF(K219="A",1,IF(K219="B",0.67,IF(K219="C",0.33,IF(K219="D",0,"Blm Diisi")))),IF(J219="A/B/C/D/E",IF(K219="A",1,IF(K219="B",0.75,IF(K219="C",0.5,IF(K219="D",0.25,IF(K219="E",0,"Blm Diisi"))))),IF(J219="%",IF(K219="","Blm Diisi",K219),IF(J219="Jumlah",IF(K219="","Blm Diisi",""),IF(J219="Rupiah",IF(K219="","Blm Diisi",""),IF(J219="","","-"))))))))</f>
        <v>1</v>
      </c>
      <c r="M219" s="93"/>
      <c r="O219" s="486" t="s">
        <v>987</v>
      </c>
    </row>
    <row r="220" spans="1:15" s="137" customFormat="1" ht="30">
      <c r="A220" s="85">
        <v>249</v>
      </c>
      <c r="B220" s="138"/>
      <c r="C220" s="92"/>
      <c r="D220" s="92"/>
      <c r="E220" s="92"/>
      <c r="F220" s="84"/>
      <c r="G220" s="140" t="s">
        <v>468</v>
      </c>
      <c r="H220" s="93" t="s">
        <v>183</v>
      </c>
      <c r="I220" s="129" t="s">
        <v>183</v>
      </c>
      <c r="J220" s="93" t="s">
        <v>186</v>
      </c>
      <c r="K220" s="300">
        <v>1</v>
      </c>
      <c r="L220" s="93" t="str">
        <f>IF(J220="Ya/Tidak",IF(K220="Ya",1,IF(K220="Tidak",0,"Blm Diisi")),IF(J220="A/B/C",IF(K220="A",1,IF(K220="B",0.5,IF(K220="C",0,"Blm Diisi"))),IF(J220="A/B/C/D",IF(K220="A",1,IF(K220="B",0.67,IF(K220="C",0.33,IF(K220="D",0,"Blm Diisi")))),IF(J220="A/B/C/D/E",IF(K220="A",1,IF(K220="B",0.75,IF(K220="C",0.5,IF(K220="D",0.25,IF(K220="E",0,"Blm Diisi"))))),IF(J220="%",IF(K220="","Blm Diisi",K220),IF(J220="Jumlah",IF(K220="","Blm Diisi",""),IF(J220="Rupiah",IF(K220="","Blm Diisi",""),IF(J220="","","-"))))))))</f>
        <v/>
      </c>
      <c r="M220" s="93"/>
      <c r="O220" s="299"/>
    </row>
    <row r="221" spans="1:15" s="137" customFormat="1" ht="30">
      <c r="A221" s="120">
        <v>250</v>
      </c>
      <c r="B221" s="138"/>
      <c r="C221" s="92"/>
      <c r="D221" s="92"/>
      <c r="E221" s="92"/>
      <c r="F221" s="84"/>
      <c r="G221" s="140" t="s">
        <v>469</v>
      </c>
      <c r="H221" s="93" t="s">
        <v>183</v>
      </c>
      <c r="I221" s="129" t="s">
        <v>183</v>
      </c>
      <c r="J221" s="93" t="s">
        <v>186</v>
      </c>
      <c r="K221" s="300">
        <v>0</v>
      </c>
      <c r="L221" s="93" t="str">
        <f>IF(J221="Ya/Tidak",IF(K221="Ya",1,IF(K221="Tidak",0,"Blm Diisi")),IF(J221="A/B/C",IF(K221="A",1,IF(K221="B",0.5,IF(K221="C",0,"Blm Diisi"))),IF(J221="A/B/C/D",IF(K221="A",1,IF(K221="B",0.67,IF(K221="C",0.33,IF(K221="D",0,"Blm Diisi")))),IF(J221="A/B/C/D/E",IF(K221="A",1,IF(K221="B",0.75,IF(K221="C",0.5,IF(K221="D",0.25,IF(K221="E",0,"Blm Diisi"))))),IF(J221="%",IF(K221="","Blm Diisi",K221),IF(J221="Jumlah",IF(K221="","Blm Diisi",""),IF(J221="Rupiah",IF(K221="","Blm Diisi",""),IF(J221="","","-"))))))))</f>
        <v/>
      </c>
      <c r="M221" s="93"/>
      <c r="O221" s="299"/>
    </row>
    <row r="222" spans="1:15" s="137" customFormat="1" ht="30">
      <c r="A222" s="85">
        <v>251</v>
      </c>
      <c r="B222" s="138"/>
      <c r="C222" s="92"/>
      <c r="D222" s="92"/>
      <c r="E222" s="92"/>
      <c r="F222" s="84"/>
      <c r="G222" s="140" t="s">
        <v>470</v>
      </c>
      <c r="H222" s="93" t="s">
        <v>183</v>
      </c>
      <c r="I222" s="129" t="s">
        <v>183</v>
      </c>
      <c r="J222" s="93" t="s">
        <v>186</v>
      </c>
      <c r="K222" s="300">
        <v>1</v>
      </c>
      <c r="L222" s="93" t="str">
        <f>IF(J222="Ya/Tidak",IF(K222="Ya",1,IF(K222="Tidak",0,"Blm Diisi")),IF(J222="A/B/C",IF(K222="A",1,IF(K222="B",0.5,IF(K222="C",0,"Blm Diisi"))),IF(J222="A/B/C/D",IF(K222="A",1,IF(K222="B",0.67,IF(K222="C",0.33,IF(K222="D",0,"Blm Diisi")))),IF(J222="A/B/C/D/E",IF(K222="A",1,IF(K222="B",0.75,IF(K222="C",0.5,IF(K222="D",0.25,IF(K222="E",0,"Blm Diisi"))))),IF(J222="%",IF(K222="","Blm Diisi",K222),IF(J222="Jumlah",IF(K222="","Blm Diisi",""),IF(J222="Rupiah",IF(K222="","Blm Diisi",""),IF(J222="","","-"))))))))</f>
        <v/>
      </c>
      <c r="M222" s="93"/>
      <c r="O222" s="299"/>
    </row>
    <row r="223" spans="1:15" ht="15.75">
      <c r="A223" s="120">
        <v>252</v>
      </c>
      <c r="B223" s="103"/>
      <c r="C223" s="103"/>
      <c r="D223" s="105">
        <v>8</v>
      </c>
      <c r="E223" s="614" t="s">
        <v>51</v>
      </c>
      <c r="F223" s="615"/>
      <c r="G223" s="616"/>
      <c r="H223" s="28">
        <f>SUM(H224,H229)</f>
        <v>3.75</v>
      </c>
      <c r="I223" s="124"/>
      <c r="J223" s="28"/>
      <c r="K223" s="28"/>
      <c r="L223" s="28">
        <f>SUM(L224,L229)</f>
        <v>3.3374999999999999</v>
      </c>
      <c r="M223" s="28"/>
      <c r="O223" s="124"/>
    </row>
    <row r="224" spans="1:15">
      <c r="A224" s="85">
        <v>253</v>
      </c>
      <c r="B224" s="96"/>
      <c r="C224" s="91"/>
      <c r="D224" s="91"/>
      <c r="E224" s="91" t="s">
        <v>9</v>
      </c>
      <c r="F224" s="551" t="s">
        <v>819</v>
      </c>
      <c r="G224" s="552"/>
      <c r="H224" s="108">
        <v>2.5</v>
      </c>
      <c r="I224" s="128"/>
      <c r="J224" s="108"/>
      <c r="K224" s="108"/>
      <c r="L224" s="108">
        <f>AVERAGE(L225:L226)*H224</f>
        <v>2.0874999999999999</v>
      </c>
      <c r="M224" s="108"/>
      <c r="O224" s="128"/>
    </row>
    <row r="225" spans="1:15" s="137" customFormat="1" ht="225">
      <c r="A225" s="120">
        <v>254</v>
      </c>
      <c r="B225" s="138"/>
      <c r="C225" s="92"/>
      <c r="D225" s="92"/>
      <c r="E225" s="92"/>
      <c r="F225" s="92" t="s">
        <v>152</v>
      </c>
      <c r="G225" s="296" t="s">
        <v>495</v>
      </c>
      <c r="H225" s="93"/>
      <c r="I225" s="129" t="s">
        <v>496</v>
      </c>
      <c r="J225" s="93" t="s">
        <v>156</v>
      </c>
      <c r="K225" s="167" t="s">
        <v>825</v>
      </c>
      <c r="L225" s="93">
        <f>IF(J225="Ya/Tidak",IF(K225="Ya",1,IF(K225="Tidak",0,"Blm Diisi")),IF(J225="A/B/C",IF(K225="A",1,IF(K225="B",0.5,IF(K225="C",0,"Blm Diisi"))),IF(J225="A/B/C/D",IF(K225="A",1,IF(K225="B",0.67,IF(K225="C",0.33,IF(K225="D",0,"Blm Diisi")))),IF(J225="A/B/C/D/E",IF(K225="A",1,IF(K225="B",0.75,IF(K225="C",0.5,IF(K225="D",0.25,IF(K225="E",0,"Blm Diisi"))))),IF(J225="%",IF(K225="","Blm Diisi",K225),IF(J225="Jumlah",IF(K225="","Blm Diisi",""),IF(J225="Rupiah",IF(K225="","Blm Diisi",""),IF(J225="","","-"))))))))</f>
        <v>0.67</v>
      </c>
      <c r="M225" s="93"/>
      <c r="O225" s="299"/>
    </row>
    <row r="226" spans="1:15" s="137" customFormat="1" ht="90">
      <c r="A226" s="85">
        <v>255</v>
      </c>
      <c r="B226" s="138"/>
      <c r="C226" s="92"/>
      <c r="D226" s="92"/>
      <c r="E226" s="92"/>
      <c r="F226" s="92" t="s">
        <v>155</v>
      </c>
      <c r="G226" s="296" t="s">
        <v>497</v>
      </c>
      <c r="H226" s="93"/>
      <c r="I226" s="129" t="s">
        <v>498</v>
      </c>
      <c r="J226" s="93" t="s">
        <v>185</v>
      </c>
      <c r="K226" s="208">
        <f>IF(OR(K227="",K228=""),"Blm Diisi",IF(K228/K227&gt;1,1,K228/K227))</f>
        <v>1</v>
      </c>
      <c r="L226" s="93">
        <f>IF(J226="Ya/Tidak",IF(K226="Ya",1,IF(K226="Tidak",0,"Blm Diisi")),IF(J226="A/B/C",IF(K226="A",1,IF(K226="B",0.5,IF(K226="C",0,"Blm Diisi"))),IF(J226="A/B/C/D",IF(K226="A",1,IF(K226="B",0.67,IF(K226="C",0.33,IF(K226="D",0,"Blm Diisi")))),IF(J226="A/B/C/D/E",IF(K226="A",1,IF(K226="B",0.75,IF(K226="C",0.5,IF(K226="D",0.25,IF(K226="E",0,"Blm Diisi"))))),IF(J226="%",IF(K226="","Blm Diisi",K226),IF(J226="Jumlah",IF(K226="","Blm Diisi",""),IF(J226="Rupiah",IF(K226="","Blm Diisi",""),IF(J226="","","-"))))))))</f>
        <v>1</v>
      </c>
      <c r="M226" s="93"/>
      <c r="O226" s="299"/>
    </row>
    <row r="227" spans="1:15" s="137" customFormat="1" ht="30">
      <c r="A227" s="120">
        <v>256</v>
      </c>
      <c r="B227" s="138"/>
      <c r="C227" s="92"/>
      <c r="D227" s="92"/>
      <c r="E227" s="92"/>
      <c r="F227" s="92"/>
      <c r="G227" s="143" t="s">
        <v>499</v>
      </c>
      <c r="H227" s="93"/>
      <c r="I227" s="129"/>
      <c r="J227" s="93" t="s">
        <v>186</v>
      </c>
      <c r="K227" s="300">
        <v>1</v>
      </c>
      <c r="L227" s="93" t="str">
        <f>IF(J227="Ya/Tidak",IF(K227="Ya",1,IF(K227="Tidak",0,"Blm Diisi")),IF(J227="A/B/C",IF(K227="A",1,IF(K227="B",0.5,IF(K227="C",0,"Blm Diisi"))),IF(J227="A/B/C/D",IF(K227="A",1,IF(K227="B",0.67,IF(K227="C",0.33,IF(K227="D",0,"Blm Diisi")))),IF(J227="A/B/C/D/E",IF(K227="A",1,IF(K227="B",0.75,IF(K227="C",0.5,IF(K227="D",0.25,IF(K227="E",0,"Blm Diisi"))))),IF(J227="%",IF(K227="","Blm Diisi",K227),IF(J227="Jumlah",IF(K227="","Blm Diisi",""),IF(J227="Rupiah",IF(K227="","Blm Diisi",""),IF(J227="","","-"))))))))</f>
        <v/>
      </c>
      <c r="M227" s="93"/>
      <c r="O227" s="299"/>
    </row>
    <row r="228" spans="1:15" s="137" customFormat="1" ht="30">
      <c r="A228" s="85">
        <v>257</v>
      </c>
      <c r="B228" s="138"/>
      <c r="C228" s="92"/>
      <c r="D228" s="92"/>
      <c r="E228" s="92"/>
      <c r="F228" s="92"/>
      <c r="G228" s="143" t="s">
        <v>500</v>
      </c>
      <c r="H228" s="93"/>
      <c r="I228" s="129"/>
      <c r="J228" s="93" t="s">
        <v>186</v>
      </c>
      <c r="K228" s="300">
        <v>1</v>
      </c>
      <c r="L228" s="93" t="str">
        <f>IF(J228="Ya/Tidak",IF(K228="Ya",1,IF(K228="Tidak",0,"Blm Diisi")),IF(J228="A/B/C",IF(K228="A",1,IF(K228="B",0.5,IF(K228="C",0,"Blm Diisi"))),IF(J228="A/B/C/D",IF(K228="A",1,IF(K228="B",0.67,IF(K228="C",0.33,IF(K228="D",0,"Blm Diisi")))),IF(J228="A/B/C/D/E",IF(K228="A",1,IF(K228="B",0.75,IF(K228="C",0.5,IF(K228="D",0.25,IF(K228="E",0,"Blm Diisi"))))),IF(J228="%",IF(K228="","Blm Diisi",K228),IF(J228="Jumlah",IF(K228="","Blm Diisi",""),IF(J228="Rupiah",IF(K228="","Blm Diisi",""),IF(J228="","","-"))))))))</f>
        <v/>
      </c>
      <c r="M228" s="93"/>
      <c r="O228" s="299"/>
    </row>
    <row r="229" spans="1:15">
      <c r="A229" s="120">
        <v>258</v>
      </c>
      <c r="B229" s="96"/>
      <c r="C229" s="91"/>
      <c r="D229" s="91"/>
      <c r="E229" s="91" t="s">
        <v>11</v>
      </c>
      <c r="F229" s="551" t="s">
        <v>151</v>
      </c>
      <c r="G229" s="552"/>
      <c r="H229" s="108">
        <v>1.25</v>
      </c>
      <c r="I229" s="128"/>
      <c r="J229" s="108"/>
      <c r="K229" s="108"/>
      <c r="L229" s="108">
        <f>AVERAGE(L230)*H229</f>
        <v>1.25</v>
      </c>
      <c r="M229" s="108"/>
      <c r="O229" s="128"/>
    </row>
    <row r="230" spans="1:15" s="137" customFormat="1" ht="120">
      <c r="A230" s="85">
        <v>259</v>
      </c>
      <c r="B230" s="138"/>
      <c r="C230" s="92"/>
      <c r="D230" s="92"/>
      <c r="E230" s="92"/>
      <c r="F230" s="141" t="s">
        <v>59</v>
      </c>
      <c r="G230" s="296" t="s">
        <v>501</v>
      </c>
      <c r="H230" s="93"/>
      <c r="I230" s="129" t="s">
        <v>502</v>
      </c>
      <c r="J230" s="93" t="s">
        <v>156</v>
      </c>
      <c r="K230" s="167" t="s">
        <v>824</v>
      </c>
      <c r="L230" s="93">
        <f>IF(J230="Ya/Tidak",IF(K230="Ya",1,IF(K230="Tidak",0,"Blm Diisi")),IF(J230="A/B/C",IF(K230="A",1,IF(K230="B",0.5,IF(K230="C",0,"Blm Diisi"))),IF(J230="A/B/C/D",IF(K230="A",1,IF(K230="B",0.67,IF(K230="C",0.33,IF(K230="D",0,"Blm Diisi")))),IF(J230="A/B/C/D/E",IF(K230="A",1,IF(K230="B",0.75,IF(K230="C",0.5,IF(K230="D",0.25,IF(K230="E",0,"Blm Diisi"))))),IF(J230="%",IF(K230="","Blm Diisi",K230),IF(J230="Jumlah",IF(K230="","Blm Diisi",""),IF(J230="Rupiah",IF(K230="","Blm Diisi",""),IF(J230="","","-"))))))))</f>
        <v>1</v>
      </c>
      <c r="M230" s="93"/>
      <c r="O230" s="486" t="s">
        <v>992</v>
      </c>
    </row>
  </sheetData>
  <sheetProtection formatColumns="0" formatRows="0" autoFilter="0"/>
  <autoFilter ref="A2:O234"/>
  <customSheetViews>
    <customSheetView guid="{E05F132A-412E-4237-9871-419D88A58643}" fitToPage="1" showAutoFilter="1" hiddenColumns="1" topLeftCell="F1">
      <pane ySplit="2" topLeftCell="A3" activePane="bottomLeft" state="frozen"/>
      <selection pane="bottomLeft" activeCell="I1" sqref="I1:I1048576"/>
      <pageMargins left="0.70866141732283472" right="0.70866141732283472" top="0.74803149606299213" bottom="0.74803149606299213" header="0.31496062992125984" footer="0.31496062992125984"/>
      <pageSetup paperSize="9" fitToHeight="0" orientation="portrait" r:id="rId1"/>
      <autoFilter ref="A2:O234"/>
    </customSheetView>
  </customSheetViews>
  <mergeCells count="68">
    <mergeCell ref="F229:G229"/>
    <mergeCell ref="E204:G204"/>
    <mergeCell ref="F211:G211"/>
    <mergeCell ref="F218:G218"/>
    <mergeCell ref="E223:G223"/>
    <mergeCell ref="F224:G224"/>
    <mergeCell ref="F205:G205"/>
    <mergeCell ref="F176:G176"/>
    <mergeCell ref="F178:G178"/>
    <mergeCell ref="E183:G183"/>
    <mergeCell ref="F184:G184"/>
    <mergeCell ref="F198:G198"/>
    <mergeCell ref="F19:G19"/>
    <mergeCell ref="B1:G1"/>
    <mergeCell ref="E5:G5"/>
    <mergeCell ref="F6:G6"/>
    <mergeCell ref="F10:G10"/>
    <mergeCell ref="F14:G14"/>
    <mergeCell ref="F90:G90"/>
    <mergeCell ref="F95:G95"/>
    <mergeCell ref="F102:G102"/>
    <mergeCell ref="F106:G106"/>
    <mergeCell ref="E22:G22"/>
    <mergeCell ref="F23:G23"/>
    <mergeCell ref="E26:G26"/>
    <mergeCell ref="F27:G27"/>
    <mergeCell ref="E41:G41"/>
    <mergeCell ref="F42:G42"/>
    <mergeCell ref="F52:G52"/>
    <mergeCell ref="E55:G55"/>
    <mergeCell ref="F56:G56"/>
    <mergeCell ref="F60:G60"/>
    <mergeCell ref="F63:G63"/>
    <mergeCell ref="F70:G70"/>
    <mergeCell ref="E163:G163"/>
    <mergeCell ref="F169:G169"/>
    <mergeCell ref="F129:G129"/>
    <mergeCell ref="F134:G134"/>
    <mergeCell ref="F138:G138"/>
    <mergeCell ref="D141:G141"/>
    <mergeCell ref="F150:G150"/>
    <mergeCell ref="F152:G152"/>
    <mergeCell ref="E154:G154"/>
    <mergeCell ref="E160:G160"/>
    <mergeCell ref="F161:G161"/>
    <mergeCell ref="F166:G166"/>
    <mergeCell ref="F164:G164"/>
    <mergeCell ref="F118:G118"/>
    <mergeCell ref="F122:G122"/>
    <mergeCell ref="E142:G142"/>
    <mergeCell ref="F143:G143"/>
    <mergeCell ref="F155:G155"/>
    <mergeCell ref="F200:G200"/>
    <mergeCell ref="F202:G202"/>
    <mergeCell ref="C3:G3"/>
    <mergeCell ref="D4:G4"/>
    <mergeCell ref="F38:G38"/>
    <mergeCell ref="E78:G78"/>
    <mergeCell ref="E173:G173"/>
    <mergeCell ref="F174:G174"/>
    <mergeCell ref="F73:G73"/>
    <mergeCell ref="F76:G76"/>
    <mergeCell ref="F79:G79"/>
    <mergeCell ref="F86:G86"/>
    <mergeCell ref="E89:G89"/>
    <mergeCell ref="F108:G108"/>
    <mergeCell ref="F113:G113"/>
    <mergeCell ref="E117:G117"/>
  </mergeCells>
  <dataValidations count="6">
    <dataValidation type="list" allowBlank="1" showInputMessage="1" showErrorMessage="1" sqref="K11 K110 K53 K77 K92:K94 K105 K114">
      <formula1>"Ya,Tidak"</formula1>
    </dataValidation>
    <dataValidation type="list" allowBlank="1" showInputMessage="1" showErrorMessage="1" sqref="K7 K13 K16:K17 K24:K25 K28:K37 K43:K45 K48 K51 K54 K57:K58 K72 K91 K96 K100 K104 K111 K115:K116 K133 K136 K140 K156 K162 K167:K168 K175 K177">
      <formula1>"A,B,C"</formula1>
    </dataValidation>
    <dataValidation operator="lessThanOrEqual" allowBlank="1" showInputMessage="1" showErrorMessage="1" sqref="J144:J226"/>
    <dataValidation type="whole" operator="greaterThanOrEqual" allowBlank="1" showInputMessage="1" showErrorMessage="1" sqref="K145:K146 K148:K149 K158:K159 K180:K182 K187:K188 K190:K191 K193:K194 K208:K210 K214:K217 K220:K222 K227:K228 K196:K197">
      <formula1>0</formula1>
    </dataValidation>
    <dataValidation type="list" allowBlank="1" showInputMessage="1" showErrorMessage="1" sqref="K225 K8:K9 K12 K15 K18 K20:K21 K39:K40 K46:K47 K49:K50 K59 K61:K62 K64:K66 K69 K71 K74 K80:K85 K87 K97:K99 K101 K103 K107 K109 K112 K120:K121 K123:K128 K131:K132 K137 K139 K153 K165 K199 K201 K203 K230">
      <formula1>"A,B,C,D"</formula1>
    </dataValidation>
    <dataValidation type="list" allowBlank="1" showInputMessage="1" showErrorMessage="1" sqref="K67:K68 K75 K88 K119 K130 K135 K151 K170:K172">
      <formula1>"A,B,C,D,E"</formula1>
    </dataValidation>
  </dataValidations>
  <hyperlinks>
    <hyperlink ref="O7" r:id="rId2"/>
    <hyperlink ref="O8" r:id="rId3"/>
    <hyperlink ref="O11" r:id="rId4"/>
    <hyperlink ref="O12" r:id="rId5"/>
    <hyperlink ref="O13" r:id="rId6"/>
    <hyperlink ref="O15" r:id="rId7"/>
    <hyperlink ref="O20" r:id="rId8"/>
    <hyperlink ref="O21" r:id="rId9"/>
    <hyperlink ref="O28" r:id="rId10" display="https://drive.google.com/file/d/1Hynb2pNKgIDy4UvI9mz-AcQDzOZ15CnW/view?usp=sharing "/>
    <hyperlink ref="O29" r:id="rId11"/>
    <hyperlink ref="O30" r:id="rId12"/>
    <hyperlink ref="O32" r:id="rId13"/>
    <hyperlink ref="O31" r:id="rId14"/>
    <hyperlink ref="O33" r:id="rId15"/>
    <hyperlink ref="O34" r:id="rId16"/>
    <hyperlink ref="O35" r:id="rId17"/>
    <hyperlink ref="O53" r:id="rId18"/>
    <hyperlink ref="O54" r:id="rId19"/>
    <hyperlink ref="O57" r:id="rId20"/>
    <hyperlink ref="O58" r:id="rId21"/>
    <hyperlink ref="O59" r:id="rId22"/>
    <hyperlink ref="O61" r:id="rId23"/>
    <hyperlink ref="O62" r:id="rId24"/>
    <hyperlink ref="O64" r:id="rId25"/>
    <hyperlink ref="O71" r:id="rId26"/>
    <hyperlink ref="O68" r:id="rId27"/>
    <hyperlink ref="O72" r:id="rId28"/>
    <hyperlink ref="O74" r:id="rId29"/>
    <hyperlink ref="O75" r:id="rId30"/>
    <hyperlink ref="O77" r:id="rId31"/>
    <hyperlink ref="O81" r:id="rId32"/>
    <hyperlink ref="O82" r:id="rId33"/>
    <hyperlink ref="O83" r:id="rId34"/>
    <hyperlink ref="O85" r:id="rId35"/>
    <hyperlink ref="O84" r:id="rId36"/>
    <hyperlink ref="O87" r:id="rId37"/>
    <hyperlink ref="O88" r:id="rId38"/>
    <hyperlink ref="O96" r:id="rId39"/>
    <hyperlink ref="O97" r:id="rId40"/>
    <hyperlink ref="O98" r:id="rId41"/>
    <hyperlink ref="O99" r:id="rId42"/>
    <hyperlink ref="O103" r:id="rId43"/>
    <hyperlink ref="O104" r:id="rId44"/>
    <hyperlink ref="O105" r:id="rId45"/>
    <hyperlink ref="O114" r:id="rId46"/>
    <hyperlink ref="O119" r:id="rId47"/>
    <hyperlink ref="O120" r:id="rId48"/>
    <hyperlink ref="O121" r:id="rId49"/>
    <hyperlink ref="O124" r:id="rId50"/>
    <hyperlink ref="O127" r:id="rId51"/>
    <hyperlink ref="O130" r:id="rId52"/>
    <hyperlink ref="O132" r:id="rId53"/>
    <hyperlink ref="O133" r:id="rId54"/>
    <hyperlink ref="O144" r:id="rId55"/>
    <hyperlink ref="O151" r:id="rId56"/>
    <hyperlink ref="O153" r:id="rId57"/>
    <hyperlink ref="O162" r:id="rId58"/>
    <hyperlink ref="O170" r:id="rId59"/>
    <hyperlink ref="O175" r:id="rId60"/>
    <hyperlink ref="O177" r:id="rId61"/>
    <hyperlink ref="O185" r:id="rId62"/>
    <hyperlink ref="O199" r:id="rId63"/>
    <hyperlink ref="O203" r:id="rId64"/>
    <hyperlink ref="O206" r:id="rId65"/>
    <hyperlink ref="O219" r:id="rId66"/>
    <hyperlink ref="O230" r:id="rId67"/>
  </hyperlinks>
  <pageMargins left="0.70866141732283472" right="0.70866141732283472" top="0.74803149606299213" bottom="0.74803149606299213" header="0.31496062992125984" footer="0.31496062992125984"/>
  <pageSetup paperSize="5" fitToHeight="0" orientation="landscape" r:id="rId6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1" sqref="F1:F1048576"/>
    </sheetView>
  </sheetViews>
  <sheetFormatPr defaultColWidth="8.85546875" defaultRowHeight="15"/>
  <cols>
    <col min="1" max="1" width="4.140625" style="135" hidden="1" customWidth="1"/>
    <col min="2" max="2" width="2.85546875" style="135" bestFit="1" customWidth="1"/>
    <col min="3" max="3" width="2.7109375" style="135" bestFit="1" customWidth="1"/>
    <col min="4" max="4" width="2.140625" style="135" bestFit="1" customWidth="1"/>
    <col min="5" max="5" width="3.140625" style="135" bestFit="1" customWidth="1"/>
    <col min="6" max="6" width="2.7109375" style="135" bestFit="1" customWidth="1"/>
    <col min="7" max="7" width="33" style="135" customWidth="1"/>
    <col min="8" max="8" width="5.85546875" style="135" bestFit="1" customWidth="1"/>
    <col min="9" max="9" width="66.7109375" style="135" customWidth="1"/>
    <col min="10" max="10" width="13.28515625" style="135" bestFit="1" customWidth="1"/>
    <col min="11" max="11" width="21" style="135" customWidth="1"/>
    <col min="12" max="12" width="7.85546875" style="135" bestFit="1" customWidth="1"/>
    <col min="13" max="13" width="2.85546875" style="135" bestFit="1" customWidth="1"/>
    <col min="14" max="14" width="8.85546875" style="135"/>
    <col min="15" max="15" width="54.42578125" style="135" customWidth="1"/>
    <col min="16" max="16384" width="8.85546875" style="135"/>
  </cols>
  <sheetData/>
  <customSheetViews>
    <customSheetView guid="{E05F132A-412E-4237-9871-419D88A58643}" hiddenColumns="1" state="hidden" topLeftCell="B1">
      <selection activeCell="F1" sqref="F1:F1048576"/>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Bobot (ga jd dpk)</vt:lpstr>
      <vt:lpstr>Bobot (rev)</vt:lpstr>
      <vt:lpstr>LKE Utama</vt:lpstr>
      <vt:lpstr>LKE Gab</vt:lpstr>
      <vt:lpstr>Pusat</vt:lpstr>
      <vt:lpstr>Ctt Unit</vt:lpstr>
      <vt:lpstr>Rekap Unit</vt:lpstr>
      <vt:lpstr>BPBD</vt:lpstr>
      <vt:lpstr>Sheet1</vt:lpstr>
      <vt:lpstr>'Bobot (ga jd dpk)'!Print_Area</vt:lpstr>
      <vt:lpstr>'Bobot (rev)'!Print_Area</vt:lpstr>
      <vt:lpstr>BPBD!Print_Area</vt:lpstr>
      <vt:lpstr>Pusat!Print_Area</vt:lpstr>
      <vt:lpstr>'Bobot (ga jd dpk)'!Print_Titles</vt:lpstr>
      <vt:lpstr>'Bobot (rev)'!Print_Titles</vt:lpstr>
      <vt:lpstr>BPBD!Print_Titles</vt:lpstr>
      <vt:lpstr>Pusat!Print_Titles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Canggih Hangga Wicaksono</dc:creator>
  <cp:lastModifiedBy>PUSDATIN</cp:lastModifiedBy>
  <cp:lastPrinted>2022-06-08T23:56:15Z</cp:lastPrinted>
  <dcterms:created xsi:type="dcterms:W3CDTF">2020-04-21T04:29:50Z</dcterms:created>
  <dcterms:modified xsi:type="dcterms:W3CDTF">2022-06-13T18:13:04Z</dcterms:modified>
</cp:coreProperties>
</file>