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han Sakip 2022 (PERUBAHAN)\EVALUASI RENJA TW IV 2021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</definedNames>
  <calcPr calcId="152511"/>
</workbook>
</file>

<file path=xl/calcChain.xml><?xml version="1.0" encoding="utf-8"?>
<calcChain xmlns="http://schemas.openxmlformats.org/spreadsheetml/2006/main">
  <c r="R116" i="1" l="1"/>
  <c r="R113" i="1"/>
  <c r="T113" i="1" s="1"/>
  <c r="V113" i="1" s="1"/>
  <c r="R111" i="1"/>
  <c r="R107" i="1"/>
  <c r="R106" i="1" s="1"/>
  <c r="T106" i="1" s="1"/>
  <c r="V106" i="1" s="1"/>
  <c r="P56" i="1"/>
  <c r="R56" i="1"/>
  <c r="R41" i="1" s="1"/>
  <c r="T41" i="1" s="1"/>
  <c r="V41" i="1" s="1"/>
  <c r="R42" i="1"/>
  <c r="P42" i="1"/>
  <c r="R39" i="1"/>
  <c r="T39" i="1" s="1"/>
  <c r="V39" i="1" s="1"/>
  <c r="R34" i="1"/>
  <c r="T34" i="1" s="1"/>
  <c r="V34" i="1" s="1"/>
  <c r="R30" i="1"/>
  <c r="T30" i="1" s="1"/>
  <c r="V30" i="1" s="1"/>
  <c r="R27" i="1"/>
  <c r="T27" i="1" s="1"/>
  <c r="V27" i="1" s="1"/>
  <c r="R20" i="1"/>
  <c r="T20" i="1" s="1"/>
  <c r="V20" i="1" s="1"/>
  <c r="R17" i="1"/>
  <c r="T17" i="1" s="1"/>
  <c r="V17" i="1" s="1"/>
  <c r="R13" i="1"/>
  <c r="T13" i="1" s="1"/>
  <c r="V13" i="1" s="1"/>
  <c r="R10" i="1"/>
  <c r="R9" i="1" s="1"/>
  <c r="T9" i="1" s="1"/>
  <c r="V9" i="1" s="1"/>
  <c r="T112" i="1"/>
  <c r="V112" i="1" s="1"/>
  <c r="X112" i="1" s="1"/>
  <c r="T14" i="1"/>
  <c r="V14" i="1" s="1"/>
  <c r="T88" i="1"/>
  <c r="V88" i="1" s="1"/>
  <c r="T102" i="1"/>
  <c r="V102" i="1" s="1"/>
  <c r="T108" i="1"/>
  <c r="V108" i="1" s="1"/>
  <c r="T109" i="1"/>
  <c r="V109" i="1" s="1"/>
  <c r="T11" i="1"/>
  <c r="T121" i="1"/>
  <c r="T15" i="1"/>
  <c r="V15" i="1" s="1"/>
  <c r="T16" i="1"/>
  <c r="V16" i="1" s="1"/>
  <c r="T18" i="1"/>
  <c r="V18" i="1" s="1"/>
  <c r="T19" i="1"/>
  <c r="V19" i="1" s="1"/>
  <c r="T21" i="1"/>
  <c r="V21" i="1" s="1"/>
  <c r="T22" i="1"/>
  <c r="T23" i="1"/>
  <c r="V23" i="1" s="1"/>
  <c r="T24" i="1"/>
  <c r="V24" i="1" s="1"/>
  <c r="T25" i="1"/>
  <c r="V25" i="1" s="1"/>
  <c r="T26" i="1"/>
  <c r="T28" i="1"/>
  <c r="V28" i="1" s="1"/>
  <c r="T29" i="1"/>
  <c r="V29" i="1" s="1"/>
  <c r="T31" i="1"/>
  <c r="V31" i="1" s="1"/>
  <c r="T32" i="1"/>
  <c r="V32" i="1" s="1"/>
  <c r="T33" i="1"/>
  <c r="V33" i="1" s="1"/>
  <c r="T35" i="1"/>
  <c r="V35" i="1" s="1"/>
  <c r="T36" i="1"/>
  <c r="V36" i="1" s="1"/>
  <c r="T37" i="1"/>
  <c r="V37" i="1" s="1"/>
  <c r="T38" i="1"/>
  <c r="T40" i="1"/>
  <c r="V40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T52" i="1"/>
  <c r="V52" i="1" s="1"/>
  <c r="T53" i="1"/>
  <c r="V53" i="1" s="1"/>
  <c r="T54" i="1"/>
  <c r="V54" i="1" s="1"/>
  <c r="T55" i="1"/>
  <c r="V55" i="1" s="1"/>
  <c r="T57" i="1"/>
  <c r="V57" i="1" s="1"/>
  <c r="T58" i="1"/>
  <c r="V58" i="1" s="1"/>
  <c r="T59" i="1"/>
  <c r="V59" i="1" s="1"/>
  <c r="T60" i="1"/>
  <c r="V60" i="1" s="1"/>
  <c r="T61" i="1"/>
  <c r="V61" i="1" s="1"/>
  <c r="T62" i="1"/>
  <c r="V62" i="1" s="1"/>
  <c r="T63" i="1"/>
  <c r="V63" i="1" s="1"/>
  <c r="T64" i="1"/>
  <c r="V64" i="1" s="1"/>
  <c r="T65" i="1"/>
  <c r="V65" i="1" s="1"/>
  <c r="T66" i="1"/>
  <c r="V66" i="1" s="1"/>
  <c r="T67" i="1"/>
  <c r="T68" i="1"/>
  <c r="V68" i="1" s="1"/>
  <c r="T69" i="1"/>
  <c r="V69" i="1" s="1"/>
  <c r="T70" i="1"/>
  <c r="V70" i="1" s="1"/>
  <c r="T71" i="1"/>
  <c r="V71" i="1" s="1"/>
  <c r="T72" i="1"/>
  <c r="V72" i="1" s="1"/>
  <c r="T73" i="1"/>
  <c r="V73" i="1" s="1"/>
  <c r="T74" i="1"/>
  <c r="V74" i="1" s="1"/>
  <c r="T75" i="1"/>
  <c r="V75" i="1" s="1"/>
  <c r="T76" i="1"/>
  <c r="V76" i="1" s="1"/>
  <c r="T77" i="1"/>
  <c r="T78" i="1"/>
  <c r="V78" i="1" s="1"/>
  <c r="T79" i="1"/>
  <c r="V79" i="1" s="1"/>
  <c r="T80" i="1"/>
  <c r="V80" i="1" s="1"/>
  <c r="T81" i="1"/>
  <c r="V81" i="1" s="1"/>
  <c r="T82" i="1"/>
  <c r="V82" i="1" s="1"/>
  <c r="T83" i="1"/>
  <c r="V83" i="1" s="1"/>
  <c r="T84" i="1"/>
  <c r="V84" i="1" s="1"/>
  <c r="T85" i="1"/>
  <c r="V85" i="1" s="1"/>
  <c r="T86" i="1"/>
  <c r="V86" i="1" s="1"/>
  <c r="T87" i="1"/>
  <c r="V87" i="1" s="1"/>
  <c r="T89" i="1"/>
  <c r="V89" i="1" s="1"/>
  <c r="T90" i="1"/>
  <c r="V90" i="1" s="1"/>
  <c r="T91" i="1"/>
  <c r="V91" i="1" s="1"/>
  <c r="T92" i="1"/>
  <c r="V92" i="1" s="1"/>
  <c r="T93" i="1"/>
  <c r="V93" i="1" s="1"/>
  <c r="T94" i="1"/>
  <c r="V94" i="1" s="1"/>
  <c r="T95" i="1"/>
  <c r="V95" i="1" s="1"/>
  <c r="T96" i="1"/>
  <c r="V96" i="1" s="1"/>
  <c r="T97" i="1"/>
  <c r="V97" i="1" s="1"/>
  <c r="T98" i="1"/>
  <c r="V98" i="1" s="1"/>
  <c r="T99" i="1"/>
  <c r="T100" i="1"/>
  <c r="V100" i="1" s="1"/>
  <c r="T101" i="1"/>
  <c r="V101" i="1" s="1"/>
  <c r="T103" i="1"/>
  <c r="V103" i="1" s="1"/>
  <c r="T104" i="1"/>
  <c r="V104" i="1" s="1"/>
  <c r="T105" i="1"/>
  <c r="V105" i="1" s="1"/>
  <c r="T107" i="1"/>
  <c r="V107" i="1" s="1"/>
  <c r="T114" i="1"/>
  <c r="V114" i="1" s="1"/>
  <c r="T117" i="1"/>
  <c r="V117" i="1" s="1"/>
  <c r="T120" i="1"/>
  <c r="V120" i="1" s="1"/>
  <c r="T12" i="1"/>
  <c r="T10" i="1" s="1"/>
  <c r="V11" i="1"/>
  <c r="V26" i="1"/>
  <c r="V51" i="1"/>
  <c r="V67" i="1"/>
  <c r="V77" i="1"/>
  <c r="V99" i="1"/>
  <c r="R110" i="1" l="1"/>
  <c r="T110" i="1" s="1"/>
  <c r="V110" i="1" s="1"/>
  <c r="T116" i="1"/>
  <c r="V116" i="1" s="1"/>
  <c r="R115" i="1"/>
  <c r="V12" i="1"/>
  <c r="T111" i="1"/>
  <c r="V111" i="1" s="1"/>
  <c r="T115" i="1"/>
  <c r="V115" i="1" s="1"/>
  <c r="P41" i="1"/>
  <c r="T56" i="1"/>
  <c r="V56" i="1" s="1"/>
  <c r="H38" i="1"/>
  <c r="V38" i="1" s="1"/>
  <c r="G38" i="1"/>
  <c r="H22" i="1"/>
  <c r="G22" i="1"/>
  <c r="V22" i="1" l="1"/>
  <c r="H121" i="1"/>
  <c r="V121" i="1" s="1"/>
  <c r="F116" i="1"/>
  <c r="F115" i="1" s="1"/>
  <c r="F113" i="1"/>
  <c r="F111" i="1"/>
  <c r="F107" i="1"/>
  <c r="F106" i="1" s="1"/>
  <c r="F39" i="1"/>
  <c r="F34" i="1"/>
  <c r="F30" i="1"/>
  <c r="F27" i="1"/>
  <c r="F20" i="1"/>
  <c r="F17" i="1"/>
  <c r="F13" i="1"/>
  <c r="F10" i="1"/>
  <c r="F110" i="1" l="1"/>
  <c r="F9" i="1"/>
  <c r="X9" i="1" s="1"/>
  <c r="F91" i="1"/>
  <c r="F56" i="1" s="1"/>
  <c r="V10" i="1" l="1"/>
  <c r="P111" i="1"/>
  <c r="P113" i="1"/>
  <c r="P116" i="1"/>
  <c r="P115" i="1" s="1"/>
  <c r="P107" i="1"/>
  <c r="P106" i="1" s="1"/>
  <c r="P39" i="1"/>
  <c r="P34" i="1"/>
  <c r="P30" i="1"/>
  <c r="P27" i="1"/>
  <c r="P20" i="1"/>
  <c r="P17" i="1"/>
  <c r="P13" i="1"/>
  <c r="P10" i="1"/>
  <c r="P9" i="1" l="1"/>
  <c r="P110" i="1"/>
  <c r="X106" i="1"/>
  <c r="X35" i="1"/>
  <c r="X45" i="1"/>
  <c r="X29" i="1"/>
  <c r="X104" i="1"/>
  <c r="X20" i="1"/>
  <c r="X115" i="1"/>
  <c r="X32" i="1"/>
  <c r="X10" i="1"/>
  <c r="X91" i="1"/>
  <c r="X28" i="1"/>
  <c r="X99" i="1"/>
  <c r="X16" i="1"/>
  <c r="X11" i="1"/>
  <c r="X95" i="1"/>
  <c r="X53" i="1"/>
  <c r="X43" i="1"/>
  <c r="X23" i="1"/>
  <c r="X94" i="1"/>
  <c r="X36" i="1"/>
  <c r="X34" i="1"/>
  <c r="X30" i="1"/>
  <c r="X51" i="1"/>
  <c r="X64" i="1"/>
  <c r="X97" i="1"/>
  <c r="X18" i="1"/>
  <c r="X26" i="1"/>
  <c r="X59" i="1"/>
  <c r="X40" i="1"/>
  <c r="X49" i="1"/>
  <c r="X98" i="1"/>
  <c r="X113" i="1"/>
  <c r="X109" i="1"/>
  <c r="X57" i="1"/>
  <c r="X17" i="1"/>
  <c r="X58" i="1"/>
  <c r="X19" i="1"/>
  <c r="X102" i="1"/>
  <c r="X60" i="1"/>
  <c r="X100" i="1"/>
  <c r="X25" i="1"/>
  <c r="X22" i="1"/>
  <c r="X107" i="1"/>
  <c r="X37" i="1"/>
  <c r="X88" i="1"/>
  <c r="X92" i="1"/>
  <c r="X27" i="1"/>
  <c r="X110" i="1"/>
  <c r="X21" i="1"/>
  <c r="X111" i="1"/>
  <c r="X117" i="1"/>
  <c r="X114" i="1"/>
  <c r="X103" i="1"/>
  <c r="X56" i="1"/>
  <c r="X14" i="1"/>
  <c r="X13" i="1"/>
  <c r="X31" i="1"/>
  <c r="X47" i="1"/>
  <c r="X86" i="1"/>
  <c r="X87" i="1"/>
  <c r="X93" i="1"/>
  <c r="X24" i="1"/>
  <c r="X90" i="1"/>
  <c r="X61" i="1"/>
  <c r="X101" i="1"/>
  <c r="X38" i="1"/>
  <c r="X15" i="1"/>
  <c r="X33" i="1"/>
  <c r="X62" i="1"/>
  <c r="X12" i="1"/>
  <c r="X55" i="1"/>
  <c r="X116" i="1"/>
  <c r="X89" i="1"/>
  <c r="X46" i="1"/>
  <c r="X39" i="1"/>
  <c r="X44" i="1"/>
  <c r="X108" i="1"/>
  <c r="X63" i="1" l="1"/>
</calcChain>
</file>

<file path=xl/sharedStrings.xml><?xml version="1.0" encoding="utf-8"?>
<sst xmlns="http://schemas.openxmlformats.org/spreadsheetml/2006/main" count="302" uniqueCount="259">
  <si>
    <t>Evaluasi Terhadap Hasil Renja Perangkat Daerah Lingkup Kabupaten/Kota</t>
  </si>
  <si>
    <t>Renja Perangkat Daerah Dinas Kesehatan Kabupaten Tanjung Jabung Barat</t>
  </si>
  <si>
    <t>No</t>
  </si>
  <si>
    <t>Sasaran</t>
  </si>
  <si>
    <t>Program,Sub Kegiatan dan Kegiatan</t>
  </si>
  <si>
    <t>Indikator Kinerja Program (Out Come)</t>
  </si>
  <si>
    <t>Target Renstra Perangkat Daerah pada Tahun 2022 (Akhir Periode Renstra Perangkat Daerah)</t>
  </si>
  <si>
    <t>Realisasi Capaian Kinerja Renstra Perangkat Daerah sampai dengan Renja Perangkat Daerah Tahun Lalu (2020)</t>
  </si>
  <si>
    <t>Target Kinerja dan anggaran Renja Perangkat daerah tahun berjalan (2021) yang dievaluasi</t>
  </si>
  <si>
    <t>Realisasi Kinerja Pada Triwulan</t>
  </si>
  <si>
    <t>Realisasi Capaian Kinerja dan Anggaran Renja Perangkat Daerah yang dievaluasi</t>
  </si>
  <si>
    <t>Realisasi Capaian Kinerja dan Anggaran Renstra Perangkat Daerah s/d tahun 2020 (Akhir Tahun Pelaksanaan Renja Perangkat Daerah Tahun… )</t>
  </si>
  <si>
    <t>unit Perangkat daerah yang bertanggung Jawab</t>
  </si>
  <si>
    <t>I</t>
  </si>
  <si>
    <t>II</t>
  </si>
  <si>
    <t>III</t>
  </si>
  <si>
    <t>IV</t>
  </si>
  <si>
    <t>13 = 6 + 12</t>
  </si>
  <si>
    <t>14 + 13/5 x 100%</t>
  </si>
  <si>
    <t>K</t>
  </si>
  <si>
    <t>Rp</t>
  </si>
  <si>
    <t>I.PROGRAM PENUNJANG URUSAN PEMERINTAHAN DAERAH</t>
  </si>
  <si>
    <t xml:space="preserve"> </t>
  </si>
  <si>
    <t>Penyediaan Barang Cetakan dan Penggandaan</t>
  </si>
  <si>
    <t>Penyediaan Administrasi Pelaksanaan Tugas ASN</t>
  </si>
  <si>
    <t>Penyediaan Peralatan dan Perlengkapan Kantor</t>
  </si>
  <si>
    <t>Pengadaan Barang Milik Daerah Penunjang Urusan Pemerintah Daerah</t>
  </si>
  <si>
    <t>Pengadaan Peralatan dan Mesin Lainnya</t>
  </si>
  <si>
    <t>Penyediaan Jasa Penunjang Urusan Pemerintahan Daerah</t>
  </si>
  <si>
    <t>Penyediaan Jasa Komunikasi, Sumber Daya Air dan Listrik</t>
  </si>
  <si>
    <t>Penyediaan Jasa Pelayanan Umum Kantor</t>
  </si>
  <si>
    <t>Pelayanan dan Penunjang Pelayanan BLUD</t>
  </si>
  <si>
    <t>Pengadaan Prasarana dan Pendukung Fasilitas Pelayanan Kesehatan</t>
  </si>
  <si>
    <t>Pengadaan Alat Kesehatan/Alat Penunjang Medik Fasilitas Pelayanan Kesehatan</t>
  </si>
  <si>
    <t>Pengadaan dan Pemeliharaan Alat Kalibrasi</t>
  </si>
  <si>
    <t>Pengadaan Obat, Vaksin</t>
  </si>
  <si>
    <t>Penyediaan Layanan Kesehatan untuk UKM dan UKP Rujukan Tingkat Daerah Kabupaten/Kota</t>
  </si>
  <si>
    <t>Pengelolaan Pelayanan Kesehatan Orang Terduga Tuberkulosis</t>
  </si>
  <si>
    <t>Pengelolaan Pelayanan Kesehatan Gizi Masyarakat</t>
  </si>
  <si>
    <t>Pengelolaan Pelayanan Kesehatan Orang dengan Masalah Kesehatan Jiwa (ODMK)</t>
  </si>
  <si>
    <t>Pelayanan Kesehatan Penyakit Menular dan Tidak Menular</t>
  </si>
  <si>
    <t>Pemenuhan Kebutuhan Sumber Daya Manusia Kesehatan sesuai Standar</t>
  </si>
  <si>
    <t>1.Perencanaan, Penganggaran dan Evaluasi Kinerja Perangkat Daerah</t>
  </si>
  <si>
    <t>Penyusunan Dokumen Perencanaan Perangkat Daerah</t>
  </si>
  <si>
    <t>Administrasi Kepegawaian Perangkat Daerah</t>
  </si>
  <si>
    <t>Koordinasi dan Penyusunan  Laporan Capaian Kinerja dan Ikhtisar Realisasi Kinerja SKPD</t>
  </si>
  <si>
    <t>Administrasi  Keuangan
Perangkat Daerah</t>
  </si>
  <si>
    <t>Penyelenggaraan Rapat Koordinasi dan Konsultasi SKPD</t>
  </si>
  <si>
    <t>Rata rata Cpaian Kinerja (%)</t>
  </si>
  <si>
    <t>Predikat kinerja</t>
  </si>
  <si>
    <t>Faktor pendorong keberhasilan kinerja :</t>
  </si>
  <si>
    <t>Faktor penghambat pencapaian kinerja :</t>
  </si>
  <si>
    <t>Tindak lanjut yang diperlukan dalam triwulan berikutnya *):</t>
  </si>
  <si>
    <t>Penyusunan Dokumen
DPA OPD
Penyusunan Dokumen
RKA OPD
Rancangan Akhir Renja
Rancangan Akhir Renstra
Rancangan Renja
Rancangan Renstra
Ranwal Renja
Ranwal Renstra
Renja
Renstra</t>
  </si>
  <si>
    <t>Terlaksananya Evaluasi Program dan Anggaran</t>
  </si>
  <si>
    <t>Kinerja Organisasi perangkat Daerah yang akuntabel</t>
  </si>
  <si>
    <t>Tersedianya dan  Kinerja SKPD</t>
  </si>
  <si>
    <t>Tersedianya Keuangan  Perangkat Daerah</t>
  </si>
  <si>
    <t>Penyediaan Gaji dan Tunjangan ASN</t>
  </si>
  <si>
    <t>Tersedinay Gaji dan Tunjangan Bagi ASN</t>
  </si>
  <si>
    <t>Tersedainya Honorarium Pengelolaan Keungan</t>
  </si>
  <si>
    <t>Koordinasi dan Penyusunan Laporan Keuangan Akhir Tahun SKPD</t>
  </si>
  <si>
    <t>Tersedianya Laporan Keuangan Akhir Tahun</t>
  </si>
  <si>
    <t>Pengadaan Pakaian Dinas Beserta Atributnya</t>
  </si>
  <si>
    <t xml:space="preserve">Tersedianya Pakaian Dinas </t>
  </si>
  <si>
    <t>Pendidikan dan Pelatihan Pegawai Berdasarakan Tugas dan Fungsi</t>
  </si>
  <si>
    <t>Jumlah Nakes yang mengikuti Bintek</t>
  </si>
  <si>
    <t>Administrasi Umum Perangkat Daerah</t>
  </si>
  <si>
    <t>Penyediaan Komponen Instalasi Listrik / Penerangan Bangunan Kantor</t>
  </si>
  <si>
    <t>Tersedianya Komponen Listrik</t>
  </si>
  <si>
    <t>Penyediaan Bahan Logistik Kantor</t>
  </si>
  <si>
    <t>Tersedianya Alat Tulis Kantor</t>
  </si>
  <si>
    <t>Tersedianya Barang Cetak</t>
  </si>
  <si>
    <t>Penyediaan Bahan Bacaan dan Peraturan Perundang-Undangan</t>
  </si>
  <si>
    <t xml:space="preserve">Tersedianya Bahan </t>
  </si>
  <si>
    <t>Terlaksanaan Rapat Rapat Koordinasi</t>
  </si>
  <si>
    <t>Pengadaan Kendaraan Dinas Operasional atau
Lapangan</t>
  </si>
  <si>
    <t>Pengadaan  Ambulance</t>
  </si>
  <si>
    <t>Tersedianya Peralatan Kantor</t>
  </si>
  <si>
    <t>Penyediaan Jasa Surat Menyurat</t>
  </si>
  <si>
    <t>Tersedinya Jasa Surat Menyurat</t>
  </si>
  <si>
    <t>Tersedianya Jasa Listrik,air dan telp Kantor</t>
  </si>
  <si>
    <t>Tersedianya Alat Kebersihan Kantor</t>
  </si>
  <si>
    <t>Pemeliharaan Barang Milik Daerah Penunjang Urusan Pemerintahan Daerah</t>
  </si>
  <si>
    <t>Penyediaan Jasa Pemeliharaan, Biaya Pemeliharaan dan Pajak Kendaraaan Perorangan Dinas atau Kendaraan Dinas Jabatan</t>
  </si>
  <si>
    <t>Tersedinya Biaya Operasional Kendaraan dinas Jabatan</t>
  </si>
  <si>
    <t>Penyediaan Jasa Pemeliharaan, Biaya Pemeliharaan, Pajak dan Perizinan Kendaraaan Dinas Operasional atau Lapangan</t>
  </si>
  <si>
    <t>Tersedinya Biaya Operasional Kendaraan Lapangan dinas Jabatan</t>
  </si>
  <si>
    <t>Pemeliharaan Peralatan dan Mesin Lainnya</t>
  </si>
  <si>
    <t>Tersedianya Pemeliharaan Pelatan dan Mesin</t>
  </si>
  <si>
    <t>Pemeliharaan/ Rehabilitasi Gedung Kantor dan Bangunan Lainnya</t>
  </si>
  <si>
    <t>Jumlah Gedung yang terpelihara</t>
  </si>
  <si>
    <t>Peningkatan Pelayanan BLUD</t>
  </si>
  <si>
    <t>Jumlah Puskesmas dan RSUD BLUD</t>
  </si>
  <si>
    <t>PROGRAM PEMENUHAN UPAYA KESEHATAN PERORANGAN DAN UPAYA KESEHATAN MASYARAKAT</t>
  </si>
  <si>
    <t>Penyediaan Fasilitas Pelayanan Kesehatan untuk UKM dan UKP Kewenangan Daerah Kabupaten Kota</t>
  </si>
  <si>
    <t>Pembangunan Rumah Dinas Tenaga Kesehatan</t>
  </si>
  <si>
    <t>Jumlah Rumah Dinas Yang dibangun</t>
  </si>
  <si>
    <t>Pengembangan Rumah Sakit</t>
  </si>
  <si>
    <t>Pengembangan Puskesmas</t>
  </si>
  <si>
    <t>Pembangunan Gedung Tambahan Puskesmas</t>
  </si>
  <si>
    <t>Pembangunan IPAL Puskesmas, Sarana Air Bersih, Ambulance Puskesmas, Mobil Promkes dan Sanitarian Kit</t>
  </si>
  <si>
    <t>Tersedianya Alat Posbindu</t>
  </si>
  <si>
    <t>Jumlah Alat yang dikalibrasi</t>
  </si>
  <si>
    <t>Peresentase Ketersediaan Obat Esensial di Puskesmas</t>
  </si>
  <si>
    <t>Presentase Ketersediaan Obat selama 18 Bulan</t>
  </si>
  <si>
    <t>Pengadaan Bahan Habis Pakai</t>
  </si>
  <si>
    <t>Presentase Ketersediaan BMHP Puskesmas</t>
  </si>
  <si>
    <t>Presentase Ketersediaan BMHP selama 18 Bulan</t>
  </si>
  <si>
    <t>Pemeliharaan Sarana Fasilitas Pelayanan Kesehatan</t>
  </si>
  <si>
    <t>Terpeliharanya Sarana Fasilitas Pelayanan Kesehatan</t>
  </si>
  <si>
    <t>Pemeliharaan Prasarana dan Pendukung Fasilitas Pelayanan Kesehatan</t>
  </si>
  <si>
    <t>Terpeliharanya Prasarana dan Pendukung Fasilitas Pelayanan Kesehatan</t>
  </si>
  <si>
    <t>Pemeliharaan Rutin dan Berkala  Alat Kesehatan/Alat Penunjang Medik Fasilitas Pelayanan Kesehatan</t>
  </si>
  <si>
    <t>Terpeliharanya Alat Kesehatan/ Alat Penunjang Medik Fasilitas Pelayanan Kesehatan</t>
  </si>
  <si>
    <t>Pengelolaan Pelayanan Kesehatan Ibu Bersalin</t>
  </si>
  <si>
    <t>Presentase Persalinan Oleh Nakes di Faskes</t>
  </si>
  <si>
    <t>Pengelolaan Pelayanan Kesehatan pada Usia Pendidikan Dasar</t>
  </si>
  <si>
    <t xml:space="preserve">Presentase Puskesmas Melaksanakan Penjaringan Kesehatan untuk peserta didik kelas 1 s/d 9 </t>
  </si>
  <si>
    <t>Pengelolaan Pelayanan Kesehatan Penderita Diabetes Melitus</t>
  </si>
  <si>
    <t>Persentase Penderita Diabetes Melitus (DM) Mendapat Pelayanan Kesehatan Sesuai Standart</t>
  </si>
  <si>
    <t>Persentase Pelayanan Kesehatan Orang Terduga Tuberkulosis</t>
  </si>
  <si>
    <t>Pengelolaan Pelayanan Kesehatan Orang Dengan Risiko Terinfeksi HIV</t>
  </si>
  <si>
    <t>Persentase Pelayanan Kesehatan Orang dengan Risiko Terinfeksi HIV</t>
  </si>
  <si>
    <t>Pengelolaan Pelayanan Kesehatan bagi Penduduk Pada Kondisi Kejadian Luar Biasa (KLB)</t>
  </si>
  <si>
    <t>Penanganan KLB &lt; 24 Jam</t>
  </si>
  <si>
    <t>Pengelolaan Pelayanan Kesehatan Bagi Penduduk Terdampak   Krisis   Kesehatan  Akibat   Bencana dan/Atau Berpotensi Bencana</t>
  </si>
  <si>
    <t>Terlaksananya Pelayanan Penanganan Covid-19</t>
  </si>
  <si>
    <t xml:space="preserve">Persentase Ibu Hamil Anemia </t>
  </si>
  <si>
    <t xml:space="preserve">Persentase Ibu Hamil Kurang Energi Kronik (KEK) </t>
  </si>
  <si>
    <t xml:space="preserve">Cakupan Ibu Hamil yang Mendapat Tablet Tambah Darah (TTD) Minimal 90 Tablet Selama Masa Kehamilan </t>
  </si>
  <si>
    <t xml:space="preserve">Cakupan Ibu Hamil Kurang Energi Kronik (KEK) yang Mendapat Makanan Tambahan </t>
  </si>
  <si>
    <t xml:space="preserve">Cakupan Ibu Nifas Mendapat Kapsul Vitamin A </t>
  </si>
  <si>
    <t xml:space="preserve">Persentase Bayi dengan Berat Badan Lahir Rendah (berat badan &lt; 2500 gram) </t>
  </si>
  <si>
    <t xml:space="preserve">Cakupan Bayi Baru Lahir Mendapat Inisiasi Menyusu Dini (IMD) </t>
  </si>
  <si>
    <t xml:space="preserve">Cakupan Bayi Usia Kurang dari 6 Bulan Mendapat ASI Eksklusif </t>
  </si>
  <si>
    <t xml:space="preserve">Cakupan Bayi Usia 6 Bulan Mendapat ASI Eksklusif </t>
  </si>
  <si>
    <t xml:space="preserve">Cakupan Balita 6-59 bulan mendapat Kapsul Vitamin A </t>
  </si>
  <si>
    <t xml:space="preserve">Cakupan Balita Gizi Kurang Mendapat Makanan Tambahan </t>
  </si>
  <si>
    <t xml:space="preserve">Cakupan Kasus Balita Gizi Buruk mendapat Perawatan </t>
  </si>
  <si>
    <t xml:space="preserve">Cakupan Balita yang di Timbang Berat Badannya (D/S) </t>
  </si>
  <si>
    <t xml:space="preserve">Cakupan Balita memiliki Buku Kesehatan Ibu Anak (KIA)/Kartu Menuju Sehat (KMS) (K/S) </t>
  </si>
  <si>
    <t xml:space="preserve">Cakupan Balita ditimbang yang Naik Berat Badannya (N/D) </t>
  </si>
  <si>
    <t>Prevalensi berat badan kurang (Berat badan kurang dan sangat kurang) pada balita (BB/U)</t>
  </si>
  <si>
    <t>Prevalensi Stunting (pendek dan sangat pendek) pada balita (TB/U)</t>
  </si>
  <si>
    <t>Prevalensi Wasting (Gizi Kurang dan Gizi Buruk) pada balita (BB/TB)</t>
  </si>
  <si>
    <t xml:space="preserve">Cakupan Remaja Putri mendapat Tablet Tambah Darah (TTD) </t>
  </si>
  <si>
    <t xml:space="preserve">Cakupan Rumah Tangga Mengonsumsi Garam Beriodium </t>
  </si>
  <si>
    <t xml:space="preserve">Persentase Kabupaten/Kota melaksanakan Surveilans Gizi </t>
  </si>
  <si>
    <t xml:space="preserve">Persentase Puskesmas mampu Tatalaksana Gizi Buruk pada Balita </t>
  </si>
  <si>
    <t>Pengelolaan Pelayanan Kesehatan Lingkungan</t>
  </si>
  <si>
    <t>Persentase Desa/ Kelurahan ODF (Open Defecation Free)/ Bebas dari Buang Air Besar Sembarangan</t>
  </si>
  <si>
    <t>Pengelolaan Pelayanan Promosi Kesehatan</t>
  </si>
  <si>
    <t xml:space="preserve">Jumlah Kecamatan yang menerapkan kebijakan GERMAS. </t>
  </si>
  <si>
    <t>Pengelolaan Surveilans Kesehatan</t>
  </si>
  <si>
    <t>Presentase Desa UCI</t>
  </si>
  <si>
    <t>Peningkatan Kapasitas Tenaga Kesehatan dalama memberikan Pelayanan kepada Orang dengan masalah kesehatan Jiwa (ODMK)</t>
  </si>
  <si>
    <t>Pengelolaan Upaya Kesehatan Khusus</t>
  </si>
  <si>
    <t>Terselenggaranya Kegiatan Donor Darah</t>
  </si>
  <si>
    <t>Jumlah Lokasi yang Dilakukan Pemutusan Mata Rantai Penularan DBD</t>
  </si>
  <si>
    <t>Terlaksananya Pencegahan Timbulnya Kasus Malaria Indegenous</t>
  </si>
  <si>
    <t>Jumlah Penemuan Kasus Pneumonia pada balita di puskesmas</t>
  </si>
  <si>
    <t>Refresing Kader Posbindu</t>
  </si>
  <si>
    <t>Terlaksananya Pertemuan Monev Penyakit Tidak Menular</t>
  </si>
  <si>
    <t>Pencegahan dan Pengendalian Obesitas</t>
  </si>
  <si>
    <t>Pengelolaan Jaminan Kesehatan Masyarakat</t>
  </si>
  <si>
    <t>Jumlah masyarakat miskin yang mendapatkan jaminan pelayanan kesehatan</t>
  </si>
  <si>
    <t>Operasional Pelayanan Rumah Sakit</t>
  </si>
  <si>
    <t>Terlaksananya Pelayanan di rumah sakit</t>
  </si>
  <si>
    <t>Operasional Pelayanan Puskesmas</t>
  </si>
  <si>
    <t>Jumlah Puskesmas yang melaksanaan Pelayanan UKP dan UKM</t>
  </si>
  <si>
    <t>Operasional Pelayanan Fasilitas  Kesehatan Lainnya</t>
  </si>
  <si>
    <t>Pelaksanaan  Akreditasi  Fasilitas  Kesehatan  di Kabupaten/Kota</t>
  </si>
  <si>
    <t>Jumlah Puskesmas dan Rumah Sakit yang di Akreditasi</t>
  </si>
  <si>
    <t>Pelaksanaan Kewaspadaan Dini dan Respon Wabah</t>
  </si>
  <si>
    <t>Ketepatan Kelangkapan Laporan dan Verivikasi Alert</t>
  </si>
  <si>
    <t>Pengelolaan Data dan Informasi Kesehatan</t>
  </si>
  <si>
    <t>Jumlah Dokumen Informasi Kesehatan</t>
  </si>
  <si>
    <t>Pengelolaan Sistem Informasi Kesehatan</t>
  </si>
  <si>
    <t>Sistem Informasi Kesehatan yang dikelola</t>
  </si>
  <si>
    <t>Peningkatan Mutu Pelayanan Fasilitas Kesehatan</t>
  </si>
  <si>
    <t>Jumlah Puskesmas melaksanakan evaluasi Kinerja Puskesmas</t>
  </si>
  <si>
    <t>PROGRAM PENINGKATAN KAPASITAS  SUMBER DAYA MANUSIA KESEHATAN</t>
  </si>
  <si>
    <t>Perencanaan Kebutuhan dan Pendayagunaan Sumberdaya Manusia Kesehatan untuk UKP dan UKM Manusia di Wilayah Kabupaten/Kota</t>
  </si>
  <si>
    <t>Tersedianya  9 jenis SDM Kesehatan di setiap Puskesmas</t>
  </si>
  <si>
    <t>Pembinaan dan Pengawasan Sumber Daya Manusia Kesehatan</t>
  </si>
  <si>
    <t>Terlaksananya Pembinaan dan Pengawasan SDMK</t>
  </si>
  <si>
    <t>PROGRAM SEDIAAN FARMASI, ALAT KESEHATAN DAN MAKANAN MINUMAN</t>
  </si>
  <si>
    <t>Penerbitan  Sertifikat  Produksi  Pangan  Industri Rumah  Tangga  dan  Nomor  P-IRT  sebagai  Izin Produksi, untuk Produk Makanan Minuman tertentu yang Dapat Diproduksi oleh Industri Rumah Tangga</t>
  </si>
  <si>
    <t>Pengendalian   dan   Pengawasan   Serta   Tindak Lanjut  Pengawasan  Sertifikat  Produksi  Pangan Industri Rumah Tangga dan Nomor P-IRT Sebagai Izin Produksi, untuk Produk Makanan Minuman Tertentu yang Dapat Diproduksi oleh Industri Rumah Tangga</t>
  </si>
  <si>
    <t xml:space="preserve">Jumlah Pelaku Usaha yang mengikuti bintek Keamanan Pangan </t>
  </si>
  <si>
    <t>Pemeriksaan     dan     Tindak     Lanjut     Hasil Pemeriksaan Post Market pada Produksi dan Produk Makanan Minuman Industri Rumah Tangga</t>
  </si>
  <si>
    <t>Pemeriksaan Post Market pada Produk Makanan-Minuman Industri Rumah Tangga yang Beredar dan Pengawasan serta Tindak Lanjut Pengawasan</t>
  </si>
  <si>
    <t>Jumlah industri rumah tangga yang mendapatkan sertifikat izin PIRT</t>
  </si>
  <si>
    <t>PROGRAM PEMBERDAYAAN MASYARAKAT BIDANG KESEHATAN</t>
  </si>
  <si>
    <t>Pelaksadan    Sehat    dalam    Rangka    Promotif Preventif Tingkat Daerah Kabupaten/ Kota</t>
  </si>
  <si>
    <t>Penyelenggaraan Promosi Kesehatan dan Gerakan Hidup Bersih dan Sehat</t>
  </si>
  <si>
    <t xml:space="preserve">1. Persentase rumah tangga yang ber PHBS </t>
  </si>
  <si>
    <t xml:space="preserve">2. Jumlah Sekolah dan Pondok Pesantren yang mempromosikan kesehatan (Ber PHBS)                                     </t>
  </si>
  <si>
    <t>3. Jumlah Tema pesan KIE Program kesehatan</t>
  </si>
  <si>
    <t>134.357.698.221</t>
  </si>
  <si>
    <t>94.699.770</t>
  </si>
  <si>
    <t>48.500.000</t>
  </si>
  <si>
    <t>100.000.000</t>
  </si>
  <si>
    <t>145.159.620</t>
  </si>
  <si>
    <t>166.415.937</t>
  </si>
  <si>
    <t>740.499.827</t>
  </si>
  <si>
    <t>226.237.970</t>
  </si>
  <si>
    <t>24.000.000</t>
  </si>
  <si>
    <t>738.468.000</t>
  </si>
  <si>
    <t>1.186.045.248</t>
  </si>
  <si>
    <t>17.638.979</t>
  </si>
  <si>
    <t>Tingkat Capaian Kinerja dan realisasi anggaran renstra Perangkat Daerah s/d tahun 2021 (%)</t>
  </si>
  <si>
    <t>100%</t>
  </si>
  <si>
    <t>2,2%</t>
  </si>
  <si>
    <t>2 kec</t>
  </si>
  <si>
    <t>2000 Kantong Darah</t>
  </si>
  <si>
    <t>3,15% dari Jumlah Balita</t>
  </si>
  <si>
    <t>100%  (45 Desa/Kel)</t>
  </si>
  <si>
    <t>16 Pusk</t>
  </si>
  <si>
    <t>2 RSUD</t>
  </si>
  <si>
    <t>16 Puskesmas</t>
  </si>
  <si>
    <t>13 Kec</t>
  </si>
  <si>
    <t>2 Dokumen</t>
  </si>
  <si>
    <t>5 Aplikasi</t>
  </si>
  <si>
    <t>16 pkm,2 RS</t>
  </si>
  <si>
    <t>1500 orang</t>
  </si>
  <si>
    <t>80 Orang</t>
  </si>
  <si>
    <t>2 Kec</t>
  </si>
  <si>
    <t>5 Dokumen</t>
  </si>
  <si>
    <t>16 Puk dan 2 RSUD, I IFK dan Dinkes</t>
  </si>
  <si>
    <t>1 Dokumen</t>
  </si>
  <si>
    <t>2000 Stel</t>
  </si>
  <si>
    <t>150 Orang</t>
  </si>
  <si>
    <t>12 Bulan</t>
  </si>
  <si>
    <t>1 Unit</t>
  </si>
  <si>
    <t>10 Unit</t>
  </si>
  <si>
    <t>4 Unit</t>
  </si>
  <si>
    <t>36 Unit</t>
  </si>
  <si>
    <t>20  Unit jenset, 300 AC, 80 Unit Komputer, 1 unit Sumur Bor</t>
  </si>
  <si>
    <t>4 Gedung</t>
  </si>
  <si>
    <t>1 RSUD dan 16 Puskesmas</t>
  </si>
  <si>
    <t>6 Rumdis</t>
  </si>
  <si>
    <t>1 RSUD</t>
  </si>
  <si>
    <t>3 Pustu</t>
  </si>
  <si>
    <t>2 unit</t>
  </si>
  <si>
    <t>2 RS</t>
  </si>
  <si>
    <t>9 Pustu</t>
  </si>
  <si>
    <t>16 Pusk dan 2 RS</t>
  </si>
  <si>
    <t>Periode Pelaksanaan : Triwulan IV Tahun 2021</t>
  </si>
  <si>
    <t>dr. Hj. Andi Pada, M.Kes</t>
  </si>
  <si>
    <t>Disusun</t>
  </si>
  <si>
    <t>Kuala Tungkal,                                                 2022</t>
  </si>
  <si>
    <t xml:space="preserve"> Kepala Dinas Kesehatan</t>
  </si>
  <si>
    <t>Kabupaten Tanjung Jabung Barat</t>
  </si>
  <si>
    <t>Pembina Utama Madya / IV.a</t>
  </si>
  <si>
    <t>NIP. 19620318 198901 2 002</t>
  </si>
  <si>
    <t>Dievaluasi</t>
  </si>
  <si>
    <t>Kepala Bappeda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</si>
</sst>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_-;\-* #,##0_-;_-* &quot;-&quot;_-;_-@_-"/>
    <numFmt numFmtId="166" formatCode="_-* #,##0.00_-;\-* #,##0.00_-;_-* &quot;-&quot;??_-;_-@_-"/>
    <numFmt numFmtId="167" formatCode="_-* #,##0_-;\-* #,##0_-;_-* &quot;-&quot;??_-;_-@_-"/>
    <numFmt numFmtId="168" formatCode="_(* #,##0_);_(* \(#,##0\);_(* &quot;-&quot;??_);_(@_)"/>
    <numFmt numFmtId="169" formatCode="_(* #,##0.0_);_(* \(#,##0.0\);_(* &quot;-&quot;??_);_(@_)"/>
    <numFmt numFmtId="170" formatCode="_-* #,##0.00_-;\-* #,##0.0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/>
    <xf numFmtId="0" fontId="4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1" fontId="5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9">
    <xf numFmtId="0" fontId="0" fillId="0" borderId="0" xfId="0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3" fontId="0" fillId="0" borderId="0" xfId="1" applyFont="1" applyAlignment="1">
      <alignment horizontal="center" textRotation="180"/>
    </xf>
    <xf numFmtId="165" fontId="7" fillId="0" borderId="1" xfId="4" applyFont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vertical="center"/>
    </xf>
    <xf numFmtId="0" fontId="7" fillId="2" borderId="1" xfId="5" applyFont="1" applyFill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0" borderId="1" xfId="5" applyFont="1" applyBorder="1" applyAlignment="1">
      <alignment vertical="top" wrapText="1"/>
    </xf>
    <xf numFmtId="0" fontId="12" fillId="0" borderId="1" xfId="5" applyFont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textRotation="180" wrapText="1" readingOrder="2"/>
    </xf>
    <xf numFmtId="0" fontId="7" fillId="0" borderId="1" xfId="5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center" textRotation="180" wrapText="1"/>
    </xf>
    <xf numFmtId="165" fontId="10" fillId="2" borderId="1" xfId="15" applyFont="1" applyFill="1" applyBorder="1" applyAlignment="1">
      <alignment horizontal="left" vertical="top" wrapText="1"/>
    </xf>
    <xf numFmtId="0" fontId="7" fillId="2" borderId="1" xfId="5" applyFont="1" applyFill="1" applyBorder="1"/>
    <xf numFmtId="9" fontId="10" fillId="2" borderId="1" xfId="2" applyNumberFormat="1" applyFont="1" applyFill="1" applyBorder="1" applyAlignment="1">
      <alignment horizontal="center" vertical="top" wrapText="1"/>
    </xf>
    <xf numFmtId="165" fontId="10" fillId="2" borderId="1" xfId="15" applyFont="1" applyFill="1" applyBorder="1" applyAlignment="1">
      <alignment horizontal="center" vertical="center" textRotation="180" readingOrder="2"/>
    </xf>
    <xf numFmtId="165" fontId="10" fillId="0" borderId="1" xfId="15" applyFont="1" applyBorder="1" applyAlignment="1">
      <alignment horizontal="left" vertical="top" wrapText="1"/>
    </xf>
    <xf numFmtId="0" fontId="10" fillId="2" borderId="1" xfId="2" applyFont="1" applyFill="1" applyBorder="1" applyAlignment="1">
      <alignment horizontal="center" vertical="top" wrapText="1"/>
    </xf>
    <xf numFmtId="41" fontId="10" fillId="2" borderId="1" xfId="15" applyNumberFormat="1" applyFont="1" applyFill="1" applyBorder="1" applyAlignment="1">
      <alignment horizontal="center" vertical="center" textRotation="180" readingOrder="2"/>
    </xf>
    <xf numFmtId="165" fontId="11" fillId="0" borderId="1" xfId="15" applyFont="1" applyBorder="1" applyAlignment="1">
      <alignment horizontal="left" vertical="top" wrapText="1"/>
    </xf>
    <xf numFmtId="9" fontId="10" fillId="2" borderId="1" xfId="2" applyNumberFormat="1" applyFont="1" applyFill="1" applyBorder="1" applyAlignment="1">
      <alignment horizontal="center" vertical="top"/>
    </xf>
    <xf numFmtId="165" fontId="10" fillId="0" borderId="1" xfId="15" applyFont="1" applyFill="1" applyBorder="1" applyAlignment="1">
      <alignment horizontal="left" vertical="top" wrapText="1"/>
    </xf>
    <xf numFmtId="0" fontId="12" fillId="2" borderId="1" xfId="2" applyFont="1" applyFill="1" applyBorder="1" applyAlignment="1">
      <alignment horizontal="center" vertical="top" wrapText="1"/>
    </xf>
    <xf numFmtId="165" fontId="10" fillId="2" borderId="1" xfId="15" applyNumberFormat="1" applyFont="1" applyFill="1" applyBorder="1" applyAlignment="1">
      <alignment horizontal="center" vertical="center" textRotation="180" readingOrder="2"/>
    </xf>
    <xf numFmtId="165" fontId="12" fillId="0" borderId="1" xfId="15" applyFont="1" applyFill="1" applyBorder="1" applyAlignment="1">
      <alignment horizontal="left" vertical="top" wrapText="1"/>
    </xf>
    <xf numFmtId="9" fontId="7" fillId="2" borderId="1" xfId="14" applyNumberFormat="1" applyFont="1" applyFill="1" applyBorder="1" applyAlignment="1">
      <alignment horizontal="center" vertical="top" wrapText="1"/>
    </xf>
    <xf numFmtId="41" fontId="12" fillId="2" borderId="1" xfId="16" applyFont="1" applyFill="1" applyBorder="1" applyAlignment="1">
      <alignment horizontal="center" vertical="center" textRotation="180" readingOrder="2"/>
    </xf>
    <xf numFmtId="41" fontId="12" fillId="2" borderId="1" xfId="16" applyFont="1" applyFill="1" applyBorder="1" applyAlignment="1">
      <alignment horizontal="left" vertical="top" wrapText="1"/>
    </xf>
    <xf numFmtId="0" fontId="12" fillId="2" borderId="1" xfId="13" applyFont="1" applyFill="1" applyBorder="1" applyAlignment="1">
      <alignment horizontal="left" vertical="center" wrapText="1"/>
    </xf>
    <xf numFmtId="168" fontId="12" fillId="2" borderId="1" xfId="14" quotePrefix="1" applyNumberFormat="1" applyFont="1" applyFill="1" applyBorder="1" applyAlignment="1">
      <alignment horizontal="center" vertical="top"/>
    </xf>
    <xf numFmtId="165" fontId="10" fillId="2" borderId="1" xfId="15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 readingOrder="1"/>
    </xf>
    <xf numFmtId="0" fontId="10" fillId="0" borderId="1" xfId="0" applyFont="1" applyBorder="1" applyAlignment="1">
      <alignment horizontal="left" wrapText="1" readingOrder="1"/>
    </xf>
    <xf numFmtId="0" fontId="10" fillId="0" borderId="1" xfId="0" applyFont="1" applyBorder="1" applyAlignment="1">
      <alignment horizontal="left" vertical="center" wrapText="1" readingOrder="1"/>
    </xf>
    <xf numFmtId="9" fontId="12" fillId="2" borderId="1" xfId="0" applyNumberFormat="1" applyFont="1" applyFill="1" applyBorder="1" applyAlignment="1">
      <alignment horizontal="center" vertical="top" wrapText="1"/>
    </xf>
    <xf numFmtId="165" fontId="10" fillId="0" borderId="1" xfId="15" applyFont="1" applyBorder="1" applyAlignment="1">
      <alignment vertical="top" wrapText="1"/>
    </xf>
    <xf numFmtId="9" fontId="12" fillId="2" borderId="1" xfId="14" quotePrefix="1" applyNumberFormat="1" applyFont="1" applyFill="1" applyBorder="1" applyAlignment="1">
      <alignment horizontal="center" vertical="top"/>
    </xf>
    <xf numFmtId="165" fontId="12" fillId="2" borderId="1" xfId="19" applyFont="1" applyFill="1" applyBorder="1" applyAlignment="1">
      <alignment horizontal="left" vertical="top" wrapText="1"/>
    </xf>
    <xf numFmtId="9" fontId="7" fillId="2" borderId="1" xfId="14" quotePrefix="1" applyNumberFormat="1" applyFont="1" applyFill="1" applyBorder="1" applyAlignment="1">
      <alignment horizontal="center" vertical="top" wrapText="1"/>
    </xf>
    <xf numFmtId="41" fontId="12" fillId="2" borderId="1" xfId="16" quotePrefix="1" applyFont="1" applyFill="1" applyBorder="1" applyAlignment="1">
      <alignment horizontal="center" vertical="top" wrapText="1"/>
    </xf>
    <xf numFmtId="165" fontId="12" fillId="2" borderId="1" xfId="19" applyFont="1" applyFill="1" applyBorder="1" applyAlignment="1">
      <alignment horizontal="center" vertical="center" textRotation="180" readingOrder="2"/>
    </xf>
    <xf numFmtId="165" fontId="12" fillId="0" borderId="1" xfId="19" applyFont="1" applyFill="1" applyBorder="1" applyAlignment="1">
      <alignment horizontal="left" vertical="top" wrapText="1"/>
    </xf>
    <xf numFmtId="10" fontId="10" fillId="2" borderId="1" xfId="2" applyNumberFormat="1" applyFont="1" applyFill="1" applyBorder="1" applyAlignment="1">
      <alignment horizontal="center" vertical="top" wrapText="1"/>
    </xf>
    <xf numFmtId="9" fontId="7" fillId="2" borderId="1" xfId="0" applyNumberFormat="1" applyFont="1" applyFill="1" applyBorder="1" applyAlignment="1">
      <alignment horizontal="center" vertical="top"/>
    </xf>
    <xf numFmtId="41" fontId="12" fillId="0" borderId="1" xfId="16" applyFont="1" applyFill="1" applyBorder="1" applyAlignment="1">
      <alignment horizontal="left" vertical="top" wrapText="1"/>
    </xf>
    <xf numFmtId="0" fontId="13" fillId="0" borderId="1" xfId="5" applyFont="1" applyBorder="1" applyAlignment="1">
      <alignment horizontal="center" vertical="top" wrapText="1"/>
    </xf>
    <xf numFmtId="0" fontId="10" fillId="2" borderId="1" xfId="2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7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65" fontId="10" fillId="3" borderId="1" xfId="15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41" fontId="7" fillId="2" borderId="1" xfId="6" applyFont="1" applyFill="1" applyBorder="1" applyAlignment="1">
      <alignment horizontal="center" vertical="center" textRotation="180" readingOrder="2"/>
    </xf>
    <xf numFmtId="9" fontId="7" fillId="0" borderId="1" xfId="54" applyFont="1" applyBorder="1" applyAlignment="1">
      <alignment horizontal="center" vertical="center"/>
    </xf>
    <xf numFmtId="3" fontId="7" fillId="2" borderId="1" xfId="5" applyNumberFormat="1" applyFont="1" applyFill="1" applyBorder="1"/>
    <xf numFmtId="0" fontId="7" fillId="0" borderId="0" xfId="5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5" applyFont="1" applyBorder="1" applyAlignment="1">
      <alignment horizontal="left"/>
    </xf>
    <xf numFmtId="0" fontId="14" fillId="0" borderId="0" xfId="0" applyFont="1"/>
    <xf numFmtId="0" fontId="14" fillId="0" borderId="0" xfId="5" applyFont="1"/>
    <xf numFmtId="0" fontId="14" fillId="0" borderId="0" xfId="5" applyFont="1" applyAlignment="1">
      <alignment horizontal="left" wrapText="1"/>
    </xf>
    <xf numFmtId="0" fontId="14" fillId="0" borderId="0" xfId="5" applyFont="1" applyAlignment="1">
      <alignment horizontal="center" vertical="center"/>
    </xf>
    <xf numFmtId="165" fontId="14" fillId="0" borderId="0" xfId="4" applyFont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0" xfId="5" applyFont="1" applyFill="1" applyAlignment="1">
      <alignment vertical="center"/>
    </xf>
    <xf numFmtId="0" fontId="7" fillId="0" borderId="1" xfId="5" applyFont="1" applyBorder="1" applyAlignment="1">
      <alignment horizontal="center"/>
    </xf>
    <xf numFmtId="0" fontId="7" fillId="0" borderId="1" xfId="5" applyFont="1" applyBorder="1" applyAlignment="1">
      <alignment horizontal="center" vertical="center"/>
    </xf>
    <xf numFmtId="168" fontId="10" fillId="2" borderId="1" xfId="1" applyNumberFormat="1" applyFont="1" applyFill="1" applyBorder="1" applyAlignment="1">
      <alignment horizontal="center" vertical="center" textRotation="180" readingOrder="2"/>
    </xf>
    <xf numFmtId="9" fontId="12" fillId="2" borderId="1" xfId="2" applyNumberFormat="1" applyFont="1" applyFill="1" applyBorder="1" applyAlignment="1">
      <alignment horizontal="center" vertical="top" wrapText="1"/>
    </xf>
    <xf numFmtId="0" fontId="7" fillId="0" borderId="1" xfId="5" applyFont="1" applyFill="1" applyBorder="1" applyAlignment="1">
      <alignment vertical="top" wrapText="1"/>
    </xf>
    <xf numFmtId="0" fontId="12" fillId="0" borderId="1" xfId="5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9" fontId="10" fillId="0" borderId="1" xfId="2" applyNumberFormat="1" applyFont="1" applyFill="1" applyBorder="1" applyAlignment="1">
      <alignment horizontal="center" vertical="top" wrapText="1"/>
    </xf>
    <xf numFmtId="165" fontId="10" fillId="0" borderId="1" xfId="15" applyFont="1" applyFill="1" applyBorder="1" applyAlignment="1">
      <alignment horizontal="center" vertical="center" textRotation="180" readingOrder="2"/>
    </xf>
    <xf numFmtId="0" fontId="7" fillId="0" borderId="1" xfId="5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vertical="top" wrapText="1"/>
    </xf>
    <xf numFmtId="0" fontId="17" fillId="0" borderId="0" xfId="5" applyFont="1" applyAlignment="1">
      <alignment horizontal="center"/>
    </xf>
    <xf numFmtId="0" fontId="17" fillId="0" borderId="0" xfId="5" applyFont="1"/>
    <xf numFmtId="0" fontId="16" fillId="0" borderId="0" xfId="5" applyFont="1" applyAlignment="1">
      <alignment horizontal="center"/>
    </xf>
    <xf numFmtId="0" fontId="17" fillId="2" borderId="0" xfId="5" applyFont="1" applyFill="1"/>
    <xf numFmtId="165" fontId="10" fillId="2" borderId="1" xfId="15" applyFont="1" applyFill="1" applyBorder="1" applyAlignment="1">
      <alignment vertical="center" textRotation="180" readingOrder="2"/>
    </xf>
    <xf numFmtId="41" fontId="10" fillId="2" borderId="1" xfId="1" applyNumberFormat="1" applyFont="1" applyFill="1" applyBorder="1" applyAlignment="1">
      <alignment horizontal="center" vertical="center" textRotation="180" readingOrder="2"/>
    </xf>
    <xf numFmtId="168" fontId="7" fillId="0" borderId="1" xfId="1" applyNumberFormat="1" applyFont="1" applyBorder="1" applyAlignment="1">
      <alignment horizontal="center" vertical="center" textRotation="180" readingOrder="2"/>
    </xf>
    <xf numFmtId="43" fontId="10" fillId="2" borderId="1" xfId="1" applyFont="1" applyFill="1" applyBorder="1" applyAlignment="1">
      <alignment horizontal="center" vertical="top" textRotation="180" readingOrder="2"/>
    </xf>
    <xf numFmtId="43" fontId="10" fillId="2" borderId="1" xfId="1" applyFont="1" applyFill="1" applyBorder="1" applyAlignment="1">
      <alignment horizontal="center" vertical="center" textRotation="180" readingOrder="2"/>
    </xf>
    <xf numFmtId="169" fontId="10" fillId="0" borderId="1" xfId="1" applyNumberFormat="1" applyFont="1" applyFill="1" applyBorder="1" applyAlignment="1">
      <alignment horizontal="center" vertical="top" textRotation="180" readingOrder="2"/>
    </xf>
    <xf numFmtId="41" fontId="7" fillId="0" borderId="1" xfId="6" applyFont="1" applyFill="1" applyBorder="1" applyAlignment="1">
      <alignment horizontal="center" vertical="center" textRotation="180" wrapText="1" readingOrder="2"/>
    </xf>
    <xf numFmtId="168" fontId="7" fillId="0" borderId="1" xfId="1" applyNumberFormat="1" applyFont="1" applyFill="1" applyBorder="1" applyAlignment="1">
      <alignment horizontal="center" vertical="center" textRotation="180" wrapText="1" readingOrder="2"/>
    </xf>
    <xf numFmtId="170" fontId="10" fillId="2" borderId="1" xfId="15" applyNumberFormat="1" applyFont="1" applyFill="1" applyBorder="1" applyAlignment="1">
      <alignment horizontal="center" vertical="center" textRotation="180" readingOrder="2"/>
    </xf>
    <xf numFmtId="43" fontId="7" fillId="0" borderId="1" xfId="1" applyFont="1" applyBorder="1" applyAlignment="1">
      <alignment horizontal="center" vertical="center" textRotation="180" wrapText="1" readingOrder="2"/>
    </xf>
    <xf numFmtId="41" fontId="7" fillId="0" borderId="1" xfId="6" applyNumberFormat="1" applyFont="1" applyFill="1" applyBorder="1" applyAlignment="1">
      <alignment horizontal="center" vertical="center" textRotation="180" wrapText="1" readingOrder="2"/>
    </xf>
    <xf numFmtId="167" fontId="10" fillId="2" borderId="1" xfId="14" applyNumberFormat="1" applyFont="1" applyFill="1" applyBorder="1" applyAlignment="1">
      <alignment horizontal="center" vertical="center" textRotation="180" wrapText="1" readingOrder="2"/>
    </xf>
    <xf numFmtId="43" fontId="7" fillId="0" borderId="1" xfId="1" applyFont="1" applyBorder="1" applyAlignment="1">
      <alignment horizontal="center" vertical="center" textRotation="180" readingOrder="2"/>
    </xf>
    <xf numFmtId="165" fontId="12" fillId="2" borderId="1" xfId="15" applyFont="1" applyFill="1" applyBorder="1" applyAlignment="1">
      <alignment horizontal="center" vertical="center" textRotation="180" readingOrder="2"/>
    </xf>
    <xf numFmtId="165" fontId="10" fillId="0" borderId="1" xfId="15" applyFont="1" applyFill="1" applyBorder="1" applyAlignment="1">
      <alignment horizontal="center" vertical="center" textRotation="180" wrapText="1" readingOrder="2"/>
    </xf>
    <xf numFmtId="168" fontId="12" fillId="2" borderId="1" xfId="0" applyNumberFormat="1" applyFont="1" applyFill="1" applyBorder="1" applyAlignment="1">
      <alignment horizontal="center" vertical="center" textRotation="180" readingOrder="2"/>
    </xf>
    <xf numFmtId="165" fontId="10" fillId="2" borderId="1" xfId="2" applyNumberFormat="1" applyFont="1" applyFill="1" applyBorder="1" applyAlignment="1">
      <alignment horizontal="center" vertical="center" textRotation="180" readingOrder="2"/>
    </xf>
    <xf numFmtId="168" fontId="12" fillId="2" borderId="1" xfId="14" applyNumberFormat="1" applyFont="1" applyFill="1" applyBorder="1" applyAlignment="1">
      <alignment horizontal="center" vertical="center" textRotation="180" readingOrder="2"/>
    </xf>
    <xf numFmtId="41" fontId="12" fillId="2" borderId="1" xfId="6" applyFont="1" applyFill="1" applyBorder="1" applyAlignment="1">
      <alignment horizontal="center" vertical="center" textRotation="180" readingOrder="2"/>
    </xf>
    <xf numFmtId="41" fontId="12" fillId="2" borderId="1" xfId="16" applyFont="1" applyFill="1" applyBorder="1" applyAlignment="1">
      <alignment horizontal="center" vertical="center" textRotation="180" wrapText="1" readingOrder="2"/>
    </xf>
    <xf numFmtId="168" fontId="7" fillId="2" borderId="1" xfId="0" applyNumberFormat="1" applyFont="1" applyFill="1" applyBorder="1" applyAlignment="1">
      <alignment horizontal="center" vertical="center" textRotation="180" readingOrder="2"/>
    </xf>
    <xf numFmtId="165" fontId="12" fillId="2" borderId="1" xfId="19" applyFont="1" applyFill="1" applyBorder="1" applyAlignment="1">
      <alignment horizontal="center" vertical="center" textRotation="180" wrapText="1" readingOrder="2"/>
    </xf>
    <xf numFmtId="41" fontId="7" fillId="2" borderId="1" xfId="6" applyFont="1" applyFill="1" applyBorder="1" applyAlignment="1">
      <alignment horizontal="center" vertical="center" textRotation="180" wrapText="1" readingOrder="2"/>
    </xf>
    <xf numFmtId="3" fontId="10" fillId="3" borderId="1" xfId="0" applyNumberFormat="1" applyFont="1" applyFill="1" applyBorder="1" applyAlignment="1">
      <alignment horizontal="center" vertical="center" textRotation="180" wrapText="1" readingOrder="2"/>
    </xf>
    <xf numFmtId="3" fontId="7" fillId="0" borderId="1" xfId="0" applyNumberFormat="1" applyFont="1" applyBorder="1" applyAlignment="1">
      <alignment horizontal="center" vertical="center" textRotation="180" wrapText="1" readingOrder="2"/>
    </xf>
    <xf numFmtId="41" fontId="7" fillId="0" borderId="1" xfId="6" applyFont="1" applyFill="1" applyBorder="1" applyAlignment="1">
      <alignment horizontal="center" vertical="center" textRotation="180" readingOrder="2"/>
    </xf>
    <xf numFmtId="168" fontId="7" fillId="0" borderId="1" xfId="1" applyNumberFormat="1" applyFont="1" applyBorder="1" applyAlignment="1">
      <alignment horizontal="center" vertical="top" textRotation="180" readingOrder="2"/>
    </xf>
    <xf numFmtId="43" fontId="10" fillId="2" borderId="1" xfId="1" applyFont="1" applyFill="1" applyBorder="1" applyAlignment="1">
      <alignment horizontal="center" vertical="center" textRotation="180" wrapText="1" readingOrder="2"/>
    </xf>
    <xf numFmtId="43" fontId="10" fillId="0" borderId="1" xfId="1" applyFont="1" applyBorder="1" applyAlignment="1">
      <alignment horizontal="center" vertical="top" textRotation="180" wrapText="1" readingOrder="2"/>
    </xf>
    <xf numFmtId="164" fontId="7" fillId="0" borderId="1" xfId="55" applyFont="1" applyBorder="1" applyAlignment="1">
      <alignment horizontal="center" vertical="center" textRotation="180" readingOrder="2"/>
    </xf>
    <xf numFmtId="168" fontId="7" fillId="0" borderId="1" xfId="1" applyNumberFormat="1" applyFont="1" applyBorder="1" applyAlignment="1">
      <alignment vertical="center" textRotation="180" readingOrder="2"/>
    </xf>
    <xf numFmtId="168" fontId="7" fillId="0" borderId="1" xfId="1" applyNumberFormat="1" applyFont="1" applyFill="1" applyBorder="1" applyAlignment="1">
      <alignment horizontal="center" vertical="center" textRotation="180" readingOrder="2"/>
    </xf>
    <xf numFmtId="165" fontId="10" fillId="0" borderId="1" xfId="15" applyFont="1" applyBorder="1" applyAlignment="1">
      <alignment horizontal="center" vertical="center" textRotation="90" readingOrder="2"/>
    </xf>
    <xf numFmtId="0" fontId="7" fillId="0" borderId="2" xfId="5" applyFont="1" applyBorder="1" applyAlignment="1">
      <alignment vertical="top" wrapText="1"/>
    </xf>
    <xf numFmtId="0" fontId="12" fillId="0" borderId="2" xfId="5" applyFont="1" applyBorder="1" applyAlignment="1">
      <alignment vertical="top" wrapText="1"/>
    </xf>
    <xf numFmtId="0" fontId="10" fillId="0" borderId="2" xfId="0" applyFont="1" applyBorder="1" applyAlignment="1">
      <alignment horizontal="left" vertical="center" wrapText="1"/>
    </xf>
    <xf numFmtId="165" fontId="10" fillId="0" borderId="2" xfId="15" applyFont="1" applyBorder="1" applyAlignment="1">
      <alignment vertical="top" wrapText="1"/>
    </xf>
    <xf numFmtId="9" fontId="10" fillId="2" borderId="2" xfId="2" applyNumberFormat="1" applyFont="1" applyFill="1" applyBorder="1" applyAlignment="1">
      <alignment horizontal="center" vertical="top" wrapText="1"/>
    </xf>
    <xf numFmtId="165" fontId="10" fillId="2" borderId="2" xfId="15" applyFont="1" applyFill="1" applyBorder="1" applyAlignment="1">
      <alignment horizontal="center" vertical="center" textRotation="180" readingOrder="2"/>
    </xf>
    <xf numFmtId="168" fontId="7" fillId="0" borderId="2" xfId="1" applyNumberFormat="1" applyFont="1" applyBorder="1" applyAlignment="1">
      <alignment horizontal="center" vertical="center" textRotation="180" readingOrder="2"/>
    </xf>
    <xf numFmtId="0" fontId="7" fillId="0" borderId="2" xfId="5" applyFont="1" applyBorder="1" applyAlignment="1">
      <alignment horizontal="right" vertical="top" wrapText="1"/>
    </xf>
    <xf numFmtId="0" fontId="7" fillId="0" borderId="0" xfId="0" applyFont="1" applyBorder="1" applyAlignment="1">
      <alignment wrapText="1"/>
    </xf>
    <xf numFmtId="0" fontId="7" fillId="0" borderId="0" xfId="5" applyFont="1" applyBorder="1" applyAlignment="1">
      <alignment vertical="top" wrapText="1"/>
    </xf>
    <xf numFmtId="0" fontId="12" fillId="0" borderId="0" xfId="5" applyFont="1" applyBorder="1" applyAlignment="1">
      <alignment vertical="top" wrapText="1"/>
    </xf>
    <xf numFmtId="0" fontId="10" fillId="0" borderId="0" xfId="0" applyFont="1" applyBorder="1" applyAlignment="1">
      <alignment horizontal="left" vertical="center" wrapText="1"/>
    </xf>
    <xf numFmtId="165" fontId="10" fillId="0" borderId="0" xfId="15" applyFont="1" applyBorder="1" applyAlignment="1">
      <alignment vertical="top" wrapText="1"/>
    </xf>
    <xf numFmtId="9" fontId="10" fillId="2" borderId="0" xfId="2" applyNumberFormat="1" applyFont="1" applyFill="1" applyBorder="1" applyAlignment="1">
      <alignment horizontal="center" vertical="top" wrapText="1"/>
    </xf>
    <xf numFmtId="165" fontId="10" fillId="2" borderId="0" xfId="15" applyFont="1" applyFill="1" applyBorder="1" applyAlignment="1">
      <alignment horizontal="center" vertical="center" textRotation="180" readingOrder="2"/>
    </xf>
    <xf numFmtId="168" fontId="7" fillId="0" borderId="0" xfId="1" applyNumberFormat="1" applyFont="1" applyBorder="1" applyAlignment="1">
      <alignment horizontal="center" vertical="center" textRotation="180" readingOrder="2"/>
    </xf>
    <xf numFmtId="0" fontId="7" fillId="0" borderId="0" xfId="5" applyFont="1" applyBorder="1" applyAlignment="1">
      <alignment horizontal="right" vertical="top" wrapText="1"/>
    </xf>
    <xf numFmtId="165" fontId="11" fillId="0" borderId="1" xfId="0" applyNumberFormat="1" applyFont="1" applyBorder="1" applyAlignment="1">
      <alignment horizontal="center" vertical="center" textRotation="180" wrapText="1" readingOrder="2"/>
    </xf>
    <xf numFmtId="0" fontId="11" fillId="0" borderId="1" xfId="0" applyFont="1" applyBorder="1" applyAlignment="1">
      <alignment horizontal="center" vertical="center" wrapText="1" readingOrder="2"/>
    </xf>
    <xf numFmtId="41" fontId="7" fillId="0" borderId="1" xfId="6" applyFont="1" applyFill="1" applyBorder="1" applyAlignment="1">
      <alignment horizontal="center" vertical="top" wrapText="1" readingOrder="2"/>
    </xf>
    <xf numFmtId="0" fontId="7" fillId="0" borderId="1" xfId="0" applyFont="1" applyBorder="1" applyAlignment="1">
      <alignment wrapText="1" readingOrder="2"/>
    </xf>
    <xf numFmtId="0" fontId="7" fillId="2" borderId="1" xfId="0" applyFont="1" applyFill="1" applyBorder="1" applyAlignment="1">
      <alignment horizontal="center" vertical="center" textRotation="180" wrapText="1" readingOrder="2"/>
    </xf>
    <xf numFmtId="3" fontId="10" fillId="0" borderId="1" xfId="5" applyNumberFormat="1" applyFont="1" applyBorder="1" applyAlignment="1">
      <alignment horizontal="center" vertical="center" textRotation="180" readingOrder="2"/>
    </xf>
    <xf numFmtId="10" fontId="7" fillId="0" borderId="1" xfId="5" applyNumberFormat="1" applyFont="1" applyBorder="1" applyAlignment="1">
      <alignment horizontal="right" vertical="top" wrapText="1" readingOrder="2"/>
    </xf>
    <xf numFmtId="43" fontId="7" fillId="0" borderId="1" xfId="1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textRotation="180" wrapText="1" readingOrder="2"/>
    </xf>
    <xf numFmtId="0" fontId="13" fillId="0" borderId="1" xfId="6" applyNumberFormat="1" applyFont="1" applyFill="1" applyBorder="1" applyAlignment="1">
      <alignment horizontal="center" vertical="top" wrapText="1" readingOrder="2"/>
    </xf>
    <xf numFmtId="3" fontId="11" fillId="0" borderId="1" xfId="0" applyNumberFormat="1" applyFont="1" applyBorder="1" applyAlignment="1">
      <alignment horizontal="center" vertical="center" textRotation="180" wrapText="1" readingOrder="2"/>
    </xf>
    <xf numFmtId="41" fontId="13" fillId="0" borderId="1" xfId="6" applyFont="1" applyFill="1" applyBorder="1" applyAlignment="1">
      <alignment horizontal="center" vertical="top" wrapText="1" readingOrder="2"/>
    </xf>
    <xf numFmtId="3" fontId="7" fillId="0" borderId="1" xfId="0" applyNumberFormat="1" applyFont="1" applyBorder="1" applyAlignment="1">
      <alignment horizontal="center" vertical="center" textRotation="180" readingOrder="2"/>
    </xf>
    <xf numFmtId="41" fontId="7" fillId="0" borderId="1" xfId="6" applyFont="1" applyFill="1" applyBorder="1" applyAlignment="1">
      <alignment horizontal="center" vertical="center" wrapText="1" readingOrder="2"/>
    </xf>
    <xf numFmtId="3" fontId="10" fillId="0" borderId="1" xfId="0" applyNumberFormat="1" applyFont="1" applyBorder="1" applyAlignment="1">
      <alignment horizontal="center" vertical="center" textRotation="180" wrapText="1" readingOrder="2"/>
    </xf>
    <xf numFmtId="9" fontId="13" fillId="0" borderId="1" xfId="5" applyNumberFormat="1" applyFont="1" applyBorder="1" applyAlignment="1">
      <alignment horizontal="center" vertical="top" wrapText="1" readingOrder="2"/>
    </xf>
    <xf numFmtId="165" fontId="11" fillId="0" borderId="1" xfId="15" applyFont="1" applyBorder="1" applyAlignment="1">
      <alignment horizontal="center" vertical="center" textRotation="90" readingOrder="2"/>
    </xf>
    <xf numFmtId="0" fontId="10" fillId="0" borderId="1" xfId="0" applyFont="1" applyBorder="1" applyAlignment="1">
      <alignment horizontal="center" vertical="center" textRotation="180" wrapText="1" readingOrder="2"/>
    </xf>
    <xf numFmtId="41" fontId="7" fillId="0" borderId="1" xfId="6" applyFont="1" applyFill="1" applyBorder="1" applyAlignment="1">
      <alignment horizontal="left" vertical="top" wrapText="1" readingOrder="2"/>
    </xf>
    <xf numFmtId="166" fontId="10" fillId="0" borderId="1" xfId="14" applyFont="1" applyBorder="1" applyAlignment="1">
      <alignment horizontal="center" vertical="center" wrapText="1" readingOrder="2"/>
    </xf>
    <xf numFmtId="41" fontId="7" fillId="0" borderId="1" xfId="6" applyFont="1" applyFill="1" applyBorder="1" applyAlignment="1">
      <alignment horizontal="left" vertical="center" wrapText="1" readingOrder="2"/>
    </xf>
    <xf numFmtId="168" fontId="10" fillId="0" borderId="1" xfId="1" applyNumberFormat="1" applyFont="1" applyBorder="1" applyAlignment="1">
      <alignment horizontal="center" vertical="center" textRotation="180" readingOrder="2"/>
    </xf>
    <xf numFmtId="2" fontId="7" fillId="0" borderId="1" xfId="5" applyNumberFormat="1" applyFont="1" applyBorder="1" applyAlignment="1">
      <alignment horizontal="right" vertical="top" wrapText="1" readingOrder="2"/>
    </xf>
    <xf numFmtId="167" fontId="10" fillId="0" borderId="1" xfId="14" applyNumberFormat="1" applyFont="1" applyBorder="1" applyAlignment="1">
      <alignment horizontal="center" vertical="center" textRotation="180" wrapText="1" readingOrder="2"/>
    </xf>
    <xf numFmtId="168" fontId="7" fillId="2" borderId="1" xfId="1" applyNumberFormat="1" applyFont="1" applyFill="1" applyBorder="1" applyAlignment="1">
      <alignment horizontal="center" vertical="center" textRotation="180" readingOrder="2"/>
    </xf>
    <xf numFmtId="9" fontId="7" fillId="0" borderId="1" xfId="6" applyNumberFormat="1" applyFont="1" applyFill="1" applyBorder="1" applyAlignment="1">
      <alignment horizontal="left" vertical="top" wrapText="1" readingOrder="2"/>
    </xf>
    <xf numFmtId="168" fontId="7" fillId="0" borderId="1" xfId="1" applyNumberFormat="1" applyFont="1" applyBorder="1" applyAlignment="1">
      <alignment horizontal="left" textRotation="180" wrapText="1" readingOrder="2"/>
    </xf>
    <xf numFmtId="168" fontId="10" fillId="0" borderId="1" xfId="1" applyNumberFormat="1" applyFont="1" applyFill="1" applyBorder="1" applyAlignment="1">
      <alignment horizontal="center" vertical="center" textRotation="180" readingOrder="2"/>
    </xf>
    <xf numFmtId="9" fontId="7" fillId="0" borderId="1" xfId="5" applyNumberFormat="1" applyFont="1" applyBorder="1" applyAlignment="1">
      <alignment horizontal="right" vertical="top" wrapText="1" readingOrder="2"/>
    </xf>
    <xf numFmtId="0" fontId="7" fillId="0" borderId="1" xfId="5" applyNumberFormat="1" applyFont="1" applyBorder="1" applyAlignment="1">
      <alignment horizontal="center" vertical="center" wrapText="1" readingOrder="2"/>
    </xf>
    <xf numFmtId="0" fontId="7" fillId="2" borderId="1" xfId="14" applyNumberFormat="1" applyFont="1" applyFill="1" applyBorder="1" applyAlignment="1">
      <alignment horizontal="center" vertical="center" textRotation="180" wrapText="1" readingOrder="2"/>
    </xf>
    <xf numFmtId="41" fontId="7" fillId="0" borderId="1" xfId="6" applyFont="1" applyFill="1" applyBorder="1" applyAlignment="1">
      <alignment vertical="center" wrapText="1" readingOrder="2"/>
    </xf>
    <xf numFmtId="165" fontId="10" fillId="0" borderId="1" xfId="15" applyFont="1" applyBorder="1" applyAlignment="1">
      <alignment vertical="center" textRotation="90" readingOrder="2"/>
    </xf>
    <xf numFmtId="0" fontId="7" fillId="0" borderId="1" xfId="5" applyNumberFormat="1" applyFont="1" applyBorder="1" applyAlignment="1">
      <alignment vertical="center" wrapText="1" readingOrder="2"/>
    </xf>
    <xf numFmtId="167" fontId="10" fillId="0" borderId="1" xfId="14" applyNumberFormat="1" applyFont="1" applyBorder="1" applyAlignment="1">
      <alignment vertical="center" textRotation="180" wrapText="1" readingOrder="2"/>
    </xf>
    <xf numFmtId="0" fontId="7" fillId="2" borderId="1" xfId="14" applyNumberFormat="1" applyFont="1" applyFill="1" applyBorder="1" applyAlignment="1">
      <alignment vertical="center" textRotation="180" wrapText="1" readingOrder="2"/>
    </xf>
    <xf numFmtId="168" fontId="7" fillId="0" borderId="1" xfId="1" applyNumberFormat="1" applyFont="1" applyBorder="1" applyAlignment="1">
      <alignment vertical="center" textRotation="180" wrapText="1" readingOrder="2"/>
    </xf>
    <xf numFmtId="165" fontId="10" fillId="0" borderId="1" xfId="15" applyFont="1" applyFill="1" applyBorder="1" applyAlignment="1">
      <alignment vertical="center" textRotation="180" readingOrder="2"/>
    </xf>
    <xf numFmtId="3" fontId="10" fillId="0" borderId="1" xfId="5" applyNumberFormat="1" applyFont="1" applyBorder="1" applyAlignment="1">
      <alignment vertical="center" textRotation="180" readingOrder="2"/>
    </xf>
    <xf numFmtId="0" fontId="7" fillId="0" borderId="1" xfId="5" applyNumberFormat="1" applyFont="1" applyFill="1" applyBorder="1" applyAlignment="1">
      <alignment horizontal="center" vertical="center" wrapText="1" readingOrder="2"/>
    </xf>
    <xf numFmtId="0" fontId="10" fillId="0" borderId="1" xfId="14" applyNumberFormat="1" applyFont="1" applyFill="1" applyBorder="1" applyAlignment="1">
      <alignment horizontal="center" vertical="center" textRotation="180" wrapText="1" readingOrder="2"/>
    </xf>
    <xf numFmtId="0" fontId="7" fillId="0" borderId="1" xfId="14" applyNumberFormat="1" applyFont="1" applyFill="1" applyBorder="1" applyAlignment="1">
      <alignment horizontal="center" vertical="center" textRotation="180" wrapText="1" readingOrder="2"/>
    </xf>
    <xf numFmtId="3" fontId="7" fillId="0" borderId="1" xfId="0" applyNumberFormat="1" applyFont="1" applyFill="1" applyBorder="1" applyAlignment="1">
      <alignment horizontal="center" vertical="center" textRotation="180" wrapText="1" readingOrder="2"/>
    </xf>
    <xf numFmtId="3" fontId="10" fillId="0" borderId="1" xfId="5" applyNumberFormat="1" applyFont="1" applyFill="1" applyBorder="1" applyAlignment="1">
      <alignment horizontal="center" vertical="center" textRotation="180" readingOrder="2"/>
    </xf>
    <xf numFmtId="9" fontId="7" fillId="0" borderId="1" xfId="5" applyNumberFormat="1" applyFont="1" applyFill="1" applyBorder="1" applyAlignment="1">
      <alignment horizontal="right" vertical="top" wrapText="1" readingOrder="2"/>
    </xf>
    <xf numFmtId="43" fontId="7" fillId="0" borderId="1" xfId="1" applyFont="1" applyFill="1" applyBorder="1" applyAlignment="1">
      <alignment horizontal="center" vertical="center" wrapText="1" readingOrder="2"/>
    </xf>
    <xf numFmtId="9" fontId="7" fillId="2" borderId="1" xfId="54" applyNumberFormat="1" applyFont="1" applyFill="1" applyBorder="1" applyAlignment="1">
      <alignment horizontal="left" vertical="top" wrapText="1" readingOrder="2"/>
    </xf>
    <xf numFmtId="3" fontId="10" fillId="0" borderId="1" xfId="2" applyNumberFormat="1" applyFont="1" applyFill="1" applyBorder="1" applyAlignment="1">
      <alignment horizontal="center" vertical="center" textRotation="180" shrinkToFit="1" readingOrder="2"/>
    </xf>
    <xf numFmtId="0" fontId="7" fillId="0" borderId="1" xfId="6" applyNumberFormat="1" applyFont="1" applyFill="1" applyBorder="1" applyAlignment="1">
      <alignment horizontal="left" vertical="top" wrapText="1" readingOrder="2"/>
    </xf>
    <xf numFmtId="3" fontId="10" fillId="0" borderId="1" xfId="2" applyNumberFormat="1" applyFont="1" applyFill="1" applyBorder="1" applyAlignment="1">
      <alignment horizontal="center" vertical="center" textRotation="180" readingOrder="2"/>
    </xf>
    <xf numFmtId="0" fontId="7" fillId="0" borderId="1" xfId="0" applyFont="1" applyBorder="1" applyAlignment="1">
      <alignment horizontal="center" vertical="center" textRotation="180" readingOrder="2"/>
    </xf>
    <xf numFmtId="165" fontId="10" fillId="0" borderId="1" xfId="15" applyFont="1" applyFill="1" applyBorder="1" applyAlignment="1">
      <alignment horizontal="center" vertical="center" textRotation="90" readingOrder="2"/>
    </xf>
    <xf numFmtId="3" fontId="12" fillId="2" borderId="1" xfId="17" applyNumberFormat="1" applyFont="1" applyFill="1" applyBorder="1" applyAlignment="1">
      <alignment horizontal="center" vertical="center" textRotation="180" readingOrder="2"/>
    </xf>
    <xf numFmtId="41" fontId="12" fillId="0" borderId="1" xfId="16" applyFont="1" applyFill="1" applyBorder="1" applyAlignment="1">
      <alignment horizontal="center" vertical="center" textRotation="90" readingOrder="2"/>
    </xf>
    <xf numFmtId="41" fontId="12" fillId="2" borderId="1" xfId="16" applyFont="1" applyFill="1" applyBorder="1" applyAlignment="1">
      <alignment horizontal="center" vertical="center" textRotation="90" readingOrder="2"/>
    </xf>
    <xf numFmtId="165" fontId="12" fillId="0" borderId="1" xfId="19" applyFont="1" applyFill="1" applyBorder="1" applyAlignment="1">
      <alignment horizontal="center" vertical="center" textRotation="90" readingOrder="2"/>
    </xf>
    <xf numFmtId="165" fontId="15" fillId="0" borderId="1" xfId="2" applyNumberFormat="1" applyFont="1" applyFill="1" applyBorder="1" applyAlignment="1">
      <alignment horizontal="left" vertical="top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0" fontId="7" fillId="2" borderId="1" xfId="6" applyNumberFormat="1" applyFont="1" applyFill="1" applyBorder="1" applyAlignment="1">
      <alignment horizontal="left" vertical="top" wrapText="1" readingOrder="2"/>
    </xf>
    <xf numFmtId="41" fontId="7" fillId="2" borderId="1" xfId="6" applyFont="1" applyFill="1" applyBorder="1" applyAlignment="1">
      <alignment horizontal="center" vertical="top" textRotation="180" wrapText="1" readingOrder="2"/>
    </xf>
    <xf numFmtId="0" fontId="7" fillId="2" borderId="2" xfId="6" applyNumberFormat="1" applyFont="1" applyFill="1" applyBorder="1" applyAlignment="1">
      <alignment horizontal="left" vertical="top" wrapText="1" readingOrder="2"/>
    </xf>
    <xf numFmtId="41" fontId="7" fillId="2" borderId="2" xfId="6" applyFont="1" applyFill="1" applyBorder="1" applyAlignment="1">
      <alignment horizontal="center" vertical="top" textRotation="180" wrapText="1" readingOrder="2"/>
    </xf>
    <xf numFmtId="0" fontId="7" fillId="0" borderId="2" xfId="5" applyNumberFormat="1" applyFont="1" applyBorder="1" applyAlignment="1">
      <alignment horizontal="center" vertical="center" wrapText="1" readingOrder="2"/>
    </xf>
    <xf numFmtId="41" fontId="7" fillId="0" borderId="2" xfId="6" applyFont="1" applyFill="1" applyBorder="1" applyAlignment="1">
      <alignment horizontal="left" vertical="top" wrapText="1" readingOrder="2"/>
    </xf>
    <xf numFmtId="167" fontId="10" fillId="0" borderId="2" xfId="14" applyNumberFormat="1" applyFont="1" applyBorder="1" applyAlignment="1">
      <alignment horizontal="center" vertical="center" textRotation="180" wrapText="1" readingOrder="2"/>
    </xf>
    <xf numFmtId="0" fontId="7" fillId="2" borderId="2" xfId="14" applyNumberFormat="1" applyFont="1" applyFill="1" applyBorder="1" applyAlignment="1">
      <alignment horizontal="center" vertical="center" textRotation="180" wrapText="1" readingOrder="2"/>
    </xf>
    <xf numFmtId="3" fontId="7" fillId="0" borderId="2" xfId="0" applyNumberFormat="1" applyFont="1" applyBorder="1" applyAlignment="1">
      <alignment horizontal="center" vertical="center" textRotation="180" readingOrder="2"/>
    </xf>
    <xf numFmtId="41" fontId="7" fillId="0" borderId="2" xfId="6" applyFont="1" applyFill="1" applyBorder="1" applyAlignment="1">
      <alignment horizontal="center" vertical="center" wrapText="1" readingOrder="2"/>
    </xf>
    <xf numFmtId="3" fontId="10" fillId="0" borderId="2" xfId="2" applyNumberFormat="1" applyFont="1" applyFill="1" applyBorder="1" applyAlignment="1">
      <alignment horizontal="center" vertical="center" textRotation="180" readingOrder="2"/>
    </xf>
    <xf numFmtId="3" fontId="10" fillId="0" borderId="2" xfId="5" applyNumberFormat="1" applyFont="1" applyBorder="1" applyAlignment="1">
      <alignment horizontal="center" vertical="center" textRotation="180" readingOrder="2"/>
    </xf>
    <xf numFmtId="9" fontId="7" fillId="0" borderId="2" xfId="5" applyNumberFormat="1" applyFont="1" applyBorder="1" applyAlignment="1">
      <alignment horizontal="right" vertical="top" wrapText="1" readingOrder="2"/>
    </xf>
    <xf numFmtId="43" fontId="7" fillId="0" borderId="2" xfId="1" applyFont="1" applyBorder="1" applyAlignment="1">
      <alignment horizontal="center" vertical="center" wrapText="1" readingOrder="2"/>
    </xf>
    <xf numFmtId="0" fontId="7" fillId="2" borderId="0" xfId="6" applyNumberFormat="1" applyFont="1" applyFill="1" applyBorder="1" applyAlignment="1">
      <alignment horizontal="left" vertical="top" wrapText="1" readingOrder="2"/>
    </xf>
    <xf numFmtId="41" fontId="7" fillId="2" borderId="0" xfId="6" applyFont="1" applyFill="1" applyBorder="1" applyAlignment="1">
      <alignment horizontal="center" vertical="top" textRotation="180" wrapText="1" readingOrder="2"/>
    </xf>
    <xf numFmtId="0" fontId="7" fillId="0" borderId="0" xfId="5" applyNumberFormat="1" applyFont="1" applyBorder="1" applyAlignment="1">
      <alignment horizontal="center" vertical="center" wrapText="1" readingOrder="2"/>
    </xf>
    <xf numFmtId="41" fontId="7" fillId="0" borderId="0" xfId="6" applyFont="1" applyFill="1" applyBorder="1" applyAlignment="1">
      <alignment horizontal="left" vertical="top" wrapText="1" readingOrder="2"/>
    </xf>
    <xf numFmtId="167" fontId="10" fillId="0" borderId="0" xfId="14" applyNumberFormat="1" applyFont="1" applyBorder="1" applyAlignment="1">
      <alignment horizontal="center" vertical="center" textRotation="180" wrapText="1" readingOrder="2"/>
    </xf>
    <xf numFmtId="0" fontId="7" fillId="2" borderId="0" xfId="14" applyNumberFormat="1" applyFont="1" applyFill="1" applyBorder="1" applyAlignment="1">
      <alignment horizontal="center" vertical="center" textRotation="180" wrapText="1" readingOrder="2"/>
    </xf>
    <xf numFmtId="3" fontId="7" fillId="0" borderId="0" xfId="0" applyNumberFormat="1" applyFont="1" applyBorder="1" applyAlignment="1">
      <alignment horizontal="center" vertical="center" textRotation="180" readingOrder="2"/>
    </xf>
    <xf numFmtId="41" fontId="7" fillId="0" borderId="0" xfId="6" applyFont="1" applyFill="1" applyBorder="1" applyAlignment="1">
      <alignment horizontal="center" vertical="center" wrapText="1" readingOrder="2"/>
    </xf>
    <xf numFmtId="3" fontId="10" fillId="0" borderId="0" xfId="2" applyNumberFormat="1" applyFont="1" applyFill="1" applyBorder="1" applyAlignment="1">
      <alignment horizontal="center" vertical="center" textRotation="180" readingOrder="2"/>
    </xf>
    <xf numFmtId="3" fontId="10" fillId="0" borderId="0" xfId="5" applyNumberFormat="1" applyFont="1" applyBorder="1" applyAlignment="1">
      <alignment horizontal="center" vertical="center" textRotation="180" readingOrder="2"/>
    </xf>
    <xf numFmtId="9" fontId="7" fillId="0" borderId="0" xfId="5" applyNumberFormat="1" applyFont="1" applyBorder="1" applyAlignment="1">
      <alignment horizontal="right" vertical="top" wrapText="1" readingOrder="2"/>
    </xf>
    <xf numFmtId="43" fontId="7" fillId="0" borderId="0" xfId="1" applyFont="1" applyBorder="1" applyAlignment="1">
      <alignment horizontal="center" vertical="center" wrapText="1" readingOrder="2"/>
    </xf>
    <xf numFmtId="0" fontId="14" fillId="0" borderId="0" xfId="5" applyFont="1" applyBorder="1" applyAlignment="1">
      <alignment horizontal="center"/>
    </xf>
    <xf numFmtId="165" fontId="14" fillId="0" borderId="0" xfId="4" applyFont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7" fillId="0" borderId="0" xfId="5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13" applyFont="1" applyAlignment="1">
      <alignment horizontal="center"/>
    </xf>
    <xf numFmtId="0" fontId="7" fillId="0" borderId="1" xfId="5" applyFont="1" applyBorder="1" applyAlignment="1">
      <alignment horizontal="right"/>
    </xf>
    <xf numFmtId="0" fontId="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/>
    </xf>
    <xf numFmtId="0" fontId="7" fillId="0" borderId="1" xfId="5" applyFont="1" applyBorder="1" applyAlignment="1">
      <alignment horizontal="left"/>
    </xf>
    <xf numFmtId="0" fontId="16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0" fontId="18" fillId="0" borderId="0" xfId="0" applyFont="1" applyAlignment="1">
      <alignment horizontal="center"/>
    </xf>
    <xf numFmtId="0" fontId="7" fillId="2" borderId="1" xfId="5" applyFont="1" applyFill="1" applyBorder="1" applyAlignment="1">
      <alignment horizontal="left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7" fillId="2" borderId="1" xfId="5" applyFont="1" applyFill="1" applyBorder="1" applyAlignment="1">
      <alignment horizontal="center" vertical="center" wrapText="1"/>
    </xf>
  </cellXfs>
  <cellStyles count="56">
    <cellStyle name="Comma" xfId="1" builtinId="3"/>
    <cellStyle name="Comma [0]" xfId="15" builtinId="6"/>
    <cellStyle name="Comma [0] 2" xfId="4"/>
    <cellStyle name="Comma [0] 2 2" xfId="6"/>
    <cellStyle name="Comma [0] 2 2 2" xfId="11"/>
    <cellStyle name="Comma [0] 2 2 3" xfId="47"/>
    <cellStyle name="Comma [0] 2 3" xfId="45"/>
    <cellStyle name="Comma [0] 2 4" xfId="23"/>
    <cellStyle name="Comma [0] 2 9" xfId="16"/>
    <cellStyle name="Comma [0] 2 9 2" xfId="19"/>
    <cellStyle name="Comma [0] 3" xfId="18"/>
    <cellStyle name="Comma [0] 3 2" xfId="53"/>
    <cellStyle name="Comma [0] 3 3" xfId="24"/>
    <cellStyle name="Comma [0] 4" xfId="21"/>
    <cellStyle name="Comma [0] 4 2 2" xfId="40"/>
    <cellStyle name="Comma [0] 5" xfId="25"/>
    <cellStyle name="Comma [0] 6" xfId="52"/>
    <cellStyle name="Comma 2" xfId="14"/>
    <cellStyle name="Comma 2 2" xfId="51"/>
    <cellStyle name="Comma 2 3" xfId="26"/>
    <cellStyle name="Comma 3" xfId="10"/>
    <cellStyle name="Comma 4" xfId="27"/>
    <cellStyle name="Comma 5" xfId="9"/>
    <cellStyle name="Comma 5 2" xfId="49"/>
    <cellStyle name="Comma 6" xfId="43"/>
    <cellStyle name="Comma 7" xfId="22"/>
    <cellStyle name="Currency" xfId="55" builtinId="4"/>
    <cellStyle name="Normal" xfId="0" builtinId="0"/>
    <cellStyle name="Normal 2" xfId="2"/>
    <cellStyle name="Normal 2 2" xfId="3"/>
    <cellStyle name="Normal 2 2 2" xfId="13"/>
    <cellStyle name="Normal 2 2 2 2" xfId="7"/>
    <cellStyle name="Normal 2 2 2 3" xfId="50"/>
    <cellStyle name="Normal 2 2 3" xfId="44"/>
    <cellStyle name="Normal 2 2 3 3" xfId="39"/>
    <cellStyle name="Normal 2 3" xfId="29"/>
    <cellStyle name="Normal 2 4" xfId="28"/>
    <cellStyle name="Normal 2 6" xfId="17"/>
    <cellStyle name="Normal 3" xfId="12"/>
    <cellStyle name="Normal 3 2" xfId="31"/>
    <cellStyle name="Normal 3 3" xfId="30"/>
    <cellStyle name="Normal 4" xfId="5"/>
    <cellStyle name="Normal 4 2" xfId="46"/>
    <cellStyle name="Normal 4 3" xfId="32"/>
    <cellStyle name="Normal 5" xfId="33"/>
    <cellStyle name="Normal 6" xfId="34"/>
    <cellStyle name="Normal 7" xfId="35"/>
    <cellStyle name="Normal 8" xfId="20"/>
    <cellStyle name="Normal 8 5" xfId="41"/>
    <cellStyle name="Normal 9" xfId="42"/>
    <cellStyle name="Percent" xfId="54" builtinId="5"/>
    <cellStyle name="Percent 2" xfId="8"/>
    <cellStyle name="Percent 2 2" xfId="48"/>
    <cellStyle name="Percent 2 3" xfId="36"/>
    <cellStyle name="Percent 3" xfId="37"/>
    <cellStyle name="Percent 4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0"/>
  <sheetViews>
    <sheetView tabSelected="1" view="pageBreakPreview" topLeftCell="A6" zoomScale="90" zoomScaleNormal="80" zoomScaleSheetLayoutView="90" workbookViewId="0">
      <pane ySplit="3090" topLeftCell="A121" activePane="bottomLeft"/>
      <selection activeCell="Q6" sqref="Q6:R6"/>
      <selection pane="bottomLeft" activeCell="F9" sqref="F9:X121"/>
    </sheetView>
  </sheetViews>
  <sheetFormatPr defaultRowHeight="15.75" x14ac:dyDescent="0.25"/>
  <cols>
    <col min="1" max="1" width="4.140625" style="1" customWidth="1"/>
    <col min="2" max="2" width="10.5703125" style="1" customWidth="1"/>
    <col min="3" max="3" width="19.140625" style="5" customWidth="1"/>
    <col min="4" max="4" width="19.85546875" style="1" customWidth="1"/>
    <col min="5" max="5" width="9" style="2" customWidth="1"/>
    <col min="6" max="6" width="6.7109375" style="2" customWidth="1"/>
    <col min="7" max="7" width="6.7109375" style="3" customWidth="1"/>
    <col min="8" max="8" width="5.42578125" style="2" customWidth="1"/>
    <col min="9" max="9" width="8" style="2" customWidth="1"/>
    <col min="10" max="10" width="5.7109375" style="6" customWidth="1"/>
    <col min="11" max="11" width="8.140625" style="1" customWidth="1"/>
    <col min="12" max="12" width="6.7109375" style="1" customWidth="1"/>
    <col min="13" max="13" width="7" style="1" customWidth="1"/>
    <col min="14" max="14" width="6.85546875" style="7" customWidth="1"/>
    <col min="15" max="15" width="7.28515625" style="1" customWidth="1"/>
    <col min="16" max="16" width="8.28515625" style="1" customWidth="1"/>
    <col min="17" max="18" width="6.7109375" style="1" customWidth="1"/>
    <col min="19" max="19" width="7.42578125" style="1" customWidth="1"/>
    <col min="20" max="20" width="8.7109375" style="1" customWidth="1"/>
    <col min="21" max="21" width="7.5703125" style="1" customWidth="1"/>
    <col min="22" max="23" width="6.7109375" style="1" customWidth="1"/>
    <col min="24" max="24" width="8.42578125" style="1" customWidth="1"/>
    <col min="25" max="25" width="10.85546875" style="1" customWidth="1"/>
    <col min="26" max="16384" width="9.140625" style="1"/>
  </cols>
  <sheetData>
    <row r="1" spans="1:25" ht="15" x14ac:dyDescent="0.25">
      <c r="A1" s="238" t="s">
        <v>22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</row>
    <row r="2" spans="1:25" ht="15" x14ac:dyDescent="0.25">
      <c r="A2" s="238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</row>
    <row r="3" spans="1:25" ht="15" x14ac:dyDescent="0.25">
      <c r="A3" s="238" t="s">
        <v>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</row>
    <row r="4" spans="1:25" ht="15" x14ac:dyDescent="0.25">
      <c r="A4" s="238" t="s">
        <v>249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</row>
    <row r="5" spans="1:25" ht="15" x14ac:dyDescent="0.25">
      <c r="A5" s="237" t="s">
        <v>2</v>
      </c>
      <c r="B5" s="237" t="s">
        <v>3</v>
      </c>
      <c r="C5" s="248" t="s">
        <v>4</v>
      </c>
      <c r="D5" s="244" t="s">
        <v>5</v>
      </c>
      <c r="E5" s="244" t="s">
        <v>6</v>
      </c>
      <c r="F5" s="244"/>
      <c r="G5" s="244" t="s">
        <v>7</v>
      </c>
      <c r="H5" s="244"/>
      <c r="I5" s="245" t="s">
        <v>8</v>
      </c>
      <c r="J5" s="245"/>
      <c r="K5" s="246" t="s">
        <v>9</v>
      </c>
      <c r="L5" s="246"/>
      <c r="M5" s="246"/>
      <c r="N5" s="246"/>
      <c r="O5" s="246"/>
      <c r="P5" s="246"/>
      <c r="Q5" s="246"/>
      <c r="R5" s="246"/>
      <c r="S5" s="244" t="s">
        <v>10</v>
      </c>
      <c r="T5" s="244"/>
      <c r="U5" s="244" t="s">
        <v>11</v>
      </c>
      <c r="V5" s="244"/>
      <c r="W5" s="244" t="s">
        <v>212</v>
      </c>
      <c r="X5" s="244"/>
      <c r="Y5" s="244" t="s">
        <v>12</v>
      </c>
    </row>
    <row r="6" spans="1:25" ht="202.5" customHeight="1" x14ac:dyDescent="0.25">
      <c r="A6" s="237"/>
      <c r="B6" s="237"/>
      <c r="C6" s="248"/>
      <c r="D6" s="244"/>
      <c r="E6" s="244"/>
      <c r="F6" s="244"/>
      <c r="G6" s="244"/>
      <c r="H6" s="244"/>
      <c r="I6" s="245"/>
      <c r="J6" s="245"/>
      <c r="K6" s="237" t="s">
        <v>13</v>
      </c>
      <c r="L6" s="237"/>
      <c r="M6" s="237" t="s">
        <v>14</v>
      </c>
      <c r="N6" s="237"/>
      <c r="O6" s="237" t="s">
        <v>15</v>
      </c>
      <c r="P6" s="237"/>
      <c r="Q6" s="237" t="s">
        <v>16</v>
      </c>
      <c r="R6" s="237"/>
      <c r="S6" s="244"/>
      <c r="T6" s="244"/>
      <c r="U6" s="244"/>
      <c r="V6" s="244"/>
      <c r="W6" s="244"/>
      <c r="X6" s="244"/>
      <c r="Y6" s="244"/>
    </row>
    <row r="7" spans="1:25" ht="15" x14ac:dyDescent="0.25">
      <c r="A7" s="237">
        <v>1</v>
      </c>
      <c r="B7" s="237">
        <v>2</v>
      </c>
      <c r="C7" s="243">
        <v>3</v>
      </c>
      <c r="D7" s="237">
        <v>4</v>
      </c>
      <c r="E7" s="237">
        <v>5</v>
      </c>
      <c r="F7" s="237"/>
      <c r="G7" s="237">
        <v>6</v>
      </c>
      <c r="H7" s="237"/>
      <c r="I7" s="237">
        <v>7</v>
      </c>
      <c r="J7" s="237"/>
      <c r="K7" s="238">
        <v>8</v>
      </c>
      <c r="L7" s="238"/>
      <c r="M7" s="238">
        <v>9</v>
      </c>
      <c r="N7" s="238"/>
      <c r="O7" s="238">
        <v>10</v>
      </c>
      <c r="P7" s="238"/>
      <c r="Q7" s="238">
        <v>11</v>
      </c>
      <c r="R7" s="238"/>
      <c r="S7" s="238">
        <v>12</v>
      </c>
      <c r="T7" s="238"/>
      <c r="U7" s="238" t="s">
        <v>17</v>
      </c>
      <c r="V7" s="238"/>
      <c r="W7" s="238" t="s">
        <v>18</v>
      </c>
      <c r="X7" s="238"/>
      <c r="Y7" s="237">
        <v>15</v>
      </c>
    </row>
    <row r="8" spans="1:25" ht="15" x14ac:dyDescent="0.25">
      <c r="A8" s="237"/>
      <c r="B8" s="237"/>
      <c r="C8" s="243"/>
      <c r="D8" s="237"/>
      <c r="E8" s="82" t="s">
        <v>19</v>
      </c>
      <c r="F8" s="82" t="s">
        <v>20</v>
      </c>
      <c r="G8" s="82" t="s">
        <v>19</v>
      </c>
      <c r="H8" s="9" t="s">
        <v>20</v>
      </c>
      <c r="I8" s="82" t="s">
        <v>19</v>
      </c>
      <c r="J8" s="10" t="s">
        <v>20</v>
      </c>
      <c r="K8" s="81" t="s">
        <v>19</v>
      </c>
      <c r="L8" s="82" t="s">
        <v>20</v>
      </c>
      <c r="M8" s="81" t="s">
        <v>19</v>
      </c>
      <c r="N8" s="11" t="s">
        <v>20</v>
      </c>
      <c r="O8" s="81" t="s">
        <v>19</v>
      </c>
      <c r="P8" s="81" t="s">
        <v>20</v>
      </c>
      <c r="Q8" s="81" t="s">
        <v>19</v>
      </c>
      <c r="R8" s="81" t="s">
        <v>20</v>
      </c>
      <c r="S8" s="81" t="s">
        <v>19</v>
      </c>
      <c r="T8" s="12" t="s">
        <v>20</v>
      </c>
      <c r="U8" s="81" t="s">
        <v>19</v>
      </c>
      <c r="V8" s="81" t="s">
        <v>20</v>
      </c>
      <c r="W8" s="13" t="s">
        <v>19</v>
      </c>
      <c r="X8" s="81" t="s">
        <v>20</v>
      </c>
      <c r="Y8" s="237"/>
    </row>
    <row r="9" spans="1:25" s="4" customFormat="1" ht="128.1" customHeight="1" x14ac:dyDescent="0.25">
      <c r="A9" s="14"/>
      <c r="B9" s="15"/>
      <c r="C9" s="16" t="s">
        <v>21</v>
      </c>
      <c r="D9" s="17" t="s">
        <v>55</v>
      </c>
      <c r="E9" s="18"/>
      <c r="F9" s="146">
        <f>F10+F13+F17+F20+F27+F30+F34+F39</f>
        <v>128698700000</v>
      </c>
      <c r="G9" s="147"/>
      <c r="H9" s="128"/>
      <c r="I9" s="147"/>
      <c r="J9" s="19">
        <v>20559341424</v>
      </c>
      <c r="K9" s="148"/>
      <c r="L9" s="149"/>
      <c r="M9" s="149"/>
      <c r="N9" s="150"/>
      <c r="O9" s="149"/>
      <c r="P9" s="120">
        <f>SUM(P10+P13+P17+P20+P27+P30+P34+P39)</f>
        <v>17301924122</v>
      </c>
      <c r="Q9" s="120">
        <v>88</v>
      </c>
      <c r="R9" s="120">
        <f>SUM(R10+R13+R17+R20+R27+R30+R34+R39)</f>
        <v>137184539775</v>
      </c>
      <c r="S9" s="120">
        <v>88</v>
      </c>
      <c r="T9" s="123">
        <f>R9</f>
        <v>137184539775</v>
      </c>
      <c r="U9" s="148"/>
      <c r="V9" s="151">
        <f>H9+T9</f>
        <v>137184539775</v>
      </c>
      <c r="W9" s="152"/>
      <c r="X9" s="153">
        <f>V9/F9*100%</f>
        <v>1.0659357070040334</v>
      </c>
      <c r="Y9" s="20"/>
    </row>
    <row r="10" spans="1:25" s="4" customFormat="1" ht="84" customHeight="1" x14ac:dyDescent="0.25">
      <c r="A10" s="14"/>
      <c r="B10" s="15"/>
      <c r="C10" s="16" t="s">
        <v>42</v>
      </c>
      <c r="D10" s="17" t="s">
        <v>54</v>
      </c>
      <c r="E10" s="21"/>
      <c r="F10" s="25">
        <f>SUM(F11:F12)</f>
        <v>220000000</v>
      </c>
      <c r="G10" s="147"/>
      <c r="H10" s="128"/>
      <c r="I10" s="154"/>
      <c r="J10" s="19">
        <v>459700000</v>
      </c>
      <c r="K10" s="155"/>
      <c r="L10" s="156"/>
      <c r="M10" s="157"/>
      <c r="N10" s="150" t="s">
        <v>200</v>
      </c>
      <c r="O10" s="157"/>
      <c r="P10" s="158">
        <f>SUM(P11:P12)</f>
        <v>97280100</v>
      </c>
      <c r="Q10" s="159">
        <v>97</v>
      </c>
      <c r="R10" s="160">
        <f>SUM(R11:R12)</f>
        <v>206215390</v>
      </c>
      <c r="S10" s="159">
        <v>97</v>
      </c>
      <c r="T10" s="124">
        <f>SUM(T11:T12)</f>
        <v>206215390</v>
      </c>
      <c r="U10" s="157"/>
      <c r="V10" s="151">
        <f t="shared" ref="V10:V71" si="0">H10+T10</f>
        <v>206215390</v>
      </c>
      <c r="W10" s="161"/>
      <c r="X10" s="153">
        <f t="shared" ref="X10:X61" si="1">V10/F10*100%</f>
        <v>0.93734268181818181</v>
      </c>
      <c r="Y10" s="55"/>
    </row>
    <row r="11" spans="1:25" s="4" customFormat="1" ht="153.75" customHeight="1" x14ac:dyDescent="0.25">
      <c r="A11" s="14"/>
      <c r="B11" s="15"/>
      <c r="C11" s="56" t="s">
        <v>43</v>
      </c>
      <c r="D11" s="22" t="s">
        <v>53</v>
      </c>
      <c r="E11" s="24" t="s">
        <v>229</v>
      </c>
      <c r="F11" s="99">
        <v>115000000</v>
      </c>
      <c r="G11" s="159"/>
      <c r="H11" s="162"/>
      <c r="I11" s="163"/>
      <c r="J11" s="25">
        <v>22800000</v>
      </c>
      <c r="K11" s="164"/>
      <c r="L11" s="165"/>
      <c r="M11" s="164"/>
      <c r="N11" s="123" t="s">
        <v>201</v>
      </c>
      <c r="O11" s="164"/>
      <c r="P11" s="98">
        <v>42058800</v>
      </c>
      <c r="Q11" s="166">
        <v>96</v>
      </c>
      <c r="R11" s="110">
        <v>109779090</v>
      </c>
      <c r="S11" s="166">
        <v>96</v>
      </c>
      <c r="T11" s="125">
        <f>R11</f>
        <v>109779090</v>
      </c>
      <c r="U11" s="164"/>
      <c r="V11" s="167">
        <f t="shared" si="0"/>
        <v>109779090</v>
      </c>
      <c r="W11" s="168"/>
      <c r="X11" s="153">
        <f t="shared" si="1"/>
        <v>0.95460078260869563</v>
      </c>
      <c r="Y11" s="20"/>
    </row>
    <row r="12" spans="1:25" s="4" customFormat="1" ht="128.1" customHeight="1" x14ac:dyDescent="0.25">
      <c r="A12" s="14"/>
      <c r="B12" s="15"/>
      <c r="C12" s="57" t="s">
        <v>45</v>
      </c>
      <c r="D12" s="22" t="s">
        <v>56</v>
      </c>
      <c r="E12" s="58">
        <v>0</v>
      </c>
      <c r="F12" s="100">
        <v>105000000</v>
      </c>
      <c r="G12" s="147"/>
      <c r="H12" s="128"/>
      <c r="I12" s="147"/>
      <c r="J12" s="83">
        <v>436900000</v>
      </c>
      <c r="K12" s="164"/>
      <c r="L12" s="169"/>
      <c r="M12" s="164"/>
      <c r="N12" s="170">
        <v>98130000</v>
      </c>
      <c r="O12" s="171">
        <v>0.6</v>
      </c>
      <c r="P12" s="172">
        <v>55221300</v>
      </c>
      <c r="Q12" s="171">
        <v>0.98</v>
      </c>
      <c r="R12" s="173">
        <v>96436300</v>
      </c>
      <c r="S12" s="171">
        <v>0.98</v>
      </c>
      <c r="T12" s="98">
        <f>R12</f>
        <v>96436300</v>
      </c>
      <c r="U12" s="164"/>
      <c r="V12" s="167">
        <f t="shared" si="0"/>
        <v>96436300</v>
      </c>
      <c r="W12" s="174"/>
      <c r="X12" s="153">
        <f t="shared" si="1"/>
        <v>0.91844095238095236</v>
      </c>
      <c r="Y12" s="20"/>
    </row>
    <row r="13" spans="1:25" s="4" customFormat="1" ht="128.1" customHeight="1" x14ac:dyDescent="0.25">
      <c r="A13" s="14"/>
      <c r="B13" s="15"/>
      <c r="C13" s="59" t="s">
        <v>46</v>
      </c>
      <c r="D13" s="60" t="s">
        <v>57</v>
      </c>
      <c r="E13" s="61"/>
      <c r="F13" s="119">
        <f>SUM(F14:F16)</f>
        <v>83335000000</v>
      </c>
      <c r="G13" s="159"/>
      <c r="H13" s="128"/>
      <c r="I13" s="175"/>
      <c r="J13" s="25"/>
      <c r="K13" s="164"/>
      <c r="L13" s="169"/>
      <c r="M13" s="164"/>
      <c r="N13" s="176"/>
      <c r="O13" s="164"/>
      <c r="P13" s="120">
        <f>SUM(P14:P16)</f>
        <v>1391959875</v>
      </c>
      <c r="Q13" s="164">
        <v>93</v>
      </c>
      <c r="R13" s="102">
        <f>SUM(R14:R16)</f>
        <v>79378775115</v>
      </c>
      <c r="S13" s="164">
        <v>93</v>
      </c>
      <c r="T13" s="98">
        <f t="shared" ref="T13:T74" si="2">R13</f>
        <v>79378775115</v>
      </c>
      <c r="U13" s="164"/>
      <c r="V13" s="151">
        <f t="shared" si="0"/>
        <v>79378775115</v>
      </c>
      <c r="W13" s="174"/>
      <c r="X13" s="153">
        <f t="shared" si="1"/>
        <v>0.95252625085498288</v>
      </c>
      <c r="Y13" s="20"/>
    </row>
    <row r="14" spans="1:25" s="4" customFormat="1" ht="128.1" customHeight="1" x14ac:dyDescent="0.25">
      <c r="A14" s="14"/>
      <c r="B14" s="15"/>
      <c r="C14" s="62" t="s">
        <v>58</v>
      </c>
      <c r="D14" s="26" t="s">
        <v>59</v>
      </c>
      <c r="E14" s="27" t="s">
        <v>230</v>
      </c>
      <c r="F14" s="96">
        <v>82000000000</v>
      </c>
      <c r="G14" s="177"/>
      <c r="H14" s="178"/>
      <c r="I14" s="179"/>
      <c r="J14" s="96"/>
      <c r="K14" s="177"/>
      <c r="L14" s="180"/>
      <c r="M14" s="177"/>
      <c r="N14" s="181" t="s">
        <v>200</v>
      </c>
      <c r="O14" s="177"/>
      <c r="P14" s="182">
        <v>732142875</v>
      </c>
      <c r="Q14" s="177">
        <v>92</v>
      </c>
      <c r="R14" s="183">
        <v>78244990365</v>
      </c>
      <c r="S14" s="177">
        <v>92</v>
      </c>
      <c r="T14" s="126">
        <f t="shared" si="2"/>
        <v>78244990365</v>
      </c>
      <c r="U14" s="177"/>
      <c r="V14" s="184">
        <f t="shared" si="0"/>
        <v>78244990365</v>
      </c>
      <c r="W14" s="174"/>
      <c r="X14" s="153">
        <f t="shared" si="1"/>
        <v>0.95420719957317068</v>
      </c>
      <c r="Y14" s="20"/>
    </row>
    <row r="15" spans="1:25" s="4" customFormat="1" ht="125.25" customHeight="1" x14ac:dyDescent="0.25">
      <c r="A15" s="14"/>
      <c r="B15" s="15"/>
      <c r="C15" s="62" t="s">
        <v>24</v>
      </c>
      <c r="D15" s="26" t="s">
        <v>60</v>
      </c>
      <c r="E15" s="27" t="s">
        <v>230</v>
      </c>
      <c r="F15" s="100">
        <v>1250000000</v>
      </c>
      <c r="G15" s="159"/>
      <c r="H15" s="162"/>
      <c r="I15" s="175"/>
      <c r="J15" s="28">
        <v>2051210100</v>
      </c>
      <c r="K15" s="164"/>
      <c r="L15" s="169"/>
      <c r="M15" s="164"/>
      <c r="N15" s="176"/>
      <c r="O15" s="164"/>
      <c r="P15" s="158">
        <v>659817000</v>
      </c>
      <c r="Q15" s="164">
        <v>96</v>
      </c>
      <c r="R15" s="89">
        <v>1100783750</v>
      </c>
      <c r="S15" s="164">
        <v>96</v>
      </c>
      <c r="T15" s="98">
        <f t="shared" si="2"/>
        <v>1100783750</v>
      </c>
      <c r="U15" s="164"/>
      <c r="V15" s="151">
        <f t="shared" si="0"/>
        <v>1100783750</v>
      </c>
      <c r="W15" s="174"/>
      <c r="X15" s="153">
        <f t="shared" si="1"/>
        <v>0.88062700000000005</v>
      </c>
      <c r="Y15" s="20"/>
    </row>
    <row r="16" spans="1:25" s="4" customFormat="1" ht="132.75" customHeight="1" x14ac:dyDescent="0.25">
      <c r="A16" s="85"/>
      <c r="B16" s="86"/>
      <c r="C16" s="87" t="s">
        <v>61</v>
      </c>
      <c r="D16" s="31" t="s">
        <v>62</v>
      </c>
      <c r="E16" s="88" t="s">
        <v>231</v>
      </c>
      <c r="F16" s="101">
        <v>85000000</v>
      </c>
      <c r="G16" s="171">
        <v>1</v>
      </c>
      <c r="H16" s="102">
        <v>133445250</v>
      </c>
      <c r="I16" s="185"/>
      <c r="J16" s="89"/>
      <c r="K16" s="164"/>
      <c r="L16" s="186">
        <v>0</v>
      </c>
      <c r="M16" s="164"/>
      <c r="N16" s="187">
        <v>0</v>
      </c>
      <c r="O16" s="164"/>
      <c r="P16" s="188">
        <v>0</v>
      </c>
      <c r="Q16" s="164"/>
      <c r="R16" s="110">
        <v>33001000</v>
      </c>
      <c r="S16" s="164"/>
      <c r="T16" s="127">
        <f t="shared" si="2"/>
        <v>33001000</v>
      </c>
      <c r="U16" s="164"/>
      <c r="V16" s="189">
        <f t="shared" si="0"/>
        <v>166446250</v>
      </c>
      <c r="W16" s="190"/>
      <c r="X16" s="191">
        <f t="shared" si="1"/>
        <v>1.9581911764705882</v>
      </c>
      <c r="Y16" s="90"/>
    </row>
    <row r="17" spans="1:25" s="4" customFormat="1" ht="128.1" customHeight="1" x14ac:dyDescent="0.25">
      <c r="A17" s="14"/>
      <c r="B17" s="15"/>
      <c r="C17" s="63" t="s">
        <v>44</v>
      </c>
      <c r="D17" s="29"/>
      <c r="E17" s="61"/>
      <c r="F17" s="119">
        <f>SUM(F18:F19)</f>
        <v>712500000</v>
      </c>
      <c r="G17" s="159"/>
      <c r="H17" s="128"/>
      <c r="I17" s="175"/>
      <c r="J17" s="25">
        <v>1290500000</v>
      </c>
      <c r="K17" s="164"/>
      <c r="L17" s="169"/>
      <c r="M17" s="164"/>
      <c r="N17" s="176" t="s">
        <v>200</v>
      </c>
      <c r="O17" s="164"/>
      <c r="P17" s="120">
        <f>SUM(P18:P19)</f>
        <v>125970358</v>
      </c>
      <c r="Q17" s="164">
        <v>59</v>
      </c>
      <c r="R17" s="102">
        <f>SUM(R18:R19)</f>
        <v>160520358</v>
      </c>
      <c r="S17" s="164">
        <v>59</v>
      </c>
      <c r="T17" s="98">
        <f t="shared" si="2"/>
        <v>160520358</v>
      </c>
      <c r="U17" s="164"/>
      <c r="V17" s="151">
        <f t="shared" si="0"/>
        <v>160520358</v>
      </c>
      <c r="W17" s="174"/>
      <c r="X17" s="153">
        <f t="shared" si="1"/>
        <v>0.22529173052631579</v>
      </c>
      <c r="Y17" s="20"/>
    </row>
    <row r="18" spans="1:25" s="4" customFormat="1" ht="128.1" customHeight="1" x14ac:dyDescent="0.25">
      <c r="A18" s="14"/>
      <c r="B18" s="15"/>
      <c r="C18" s="62" t="s">
        <v>63</v>
      </c>
      <c r="D18" s="26" t="s">
        <v>64</v>
      </c>
      <c r="E18" s="24" t="s">
        <v>232</v>
      </c>
      <c r="F18" s="99">
        <v>262500000</v>
      </c>
      <c r="G18" s="192">
        <v>1</v>
      </c>
      <c r="H18" s="118">
        <v>86265000</v>
      </c>
      <c r="I18" s="175"/>
      <c r="J18" s="25">
        <v>800500000</v>
      </c>
      <c r="K18" s="164"/>
      <c r="L18" s="169"/>
      <c r="M18" s="164"/>
      <c r="N18" s="176" t="s">
        <v>202</v>
      </c>
      <c r="O18" s="164"/>
      <c r="P18" s="158">
        <v>48494050</v>
      </c>
      <c r="Q18" s="164"/>
      <c r="R18" s="193">
        <v>56144050</v>
      </c>
      <c r="S18" s="164"/>
      <c r="T18" s="98">
        <f t="shared" si="2"/>
        <v>56144050</v>
      </c>
      <c r="U18" s="164"/>
      <c r="V18" s="151">
        <f t="shared" si="0"/>
        <v>142409050</v>
      </c>
      <c r="W18" s="174"/>
      <c r="X18" s="153">
        <f t="shared" si="1"/>
        <v>0.5425106666666667</v>
      </c>
      <c r="Y18" s="20"/>
    </row>
    <row r="19" spans="1:25" s="4" customFormat="1" ht="128.1" customHeight="1" x14ac:dyDescent="0.25">
      <c r="A19" s="14"/>
      <c r="B19" s="15"/>
      <c r="C19" s="62" t="s">
        <v>65</v>
      </c>
      <c r="D19" s="26" t="s">
        <v>66</v>
      </c>
      <c r="E19" s="24" t="s">
        <v>233</v>
      </c>
      <c r="F19" s="25">
        <v>450000000</v>
      </c>
      <c r="G19" s="159">
        <v>0</v>
      </c>
      <c r="H19" s="128">
        <v>0</v>
      </c>
      <c r="I19" s="175"/>
      <c r="J19" s="25"/>
      <c r="K19" s="164"/>
      <c r="L19" s="169"/>
      <c r="M19" s="164"/>
      <c r="N19" s="176" t="s">
        <v>203</v>
      </c>
      <c r="O19" s="164"/>
      <c r="P19" s="158">
        <v>77476308</v>
      </c>
      <c r="Q19" s="164">
        <v>59</v>
      </c>
      <c r="R19" s="173">
        <v>104376308</v>
      </c>
      <c r="S19" s="164">
        <v>59</v>
      </c>
      <c r="T19" s="98">
        <f t="shared" si="2"/>
        <v>104376308</v>
      </c>
      <c r="U19" s="164"/>
      <c r="V19" s="151">
        <f t="shared" si="0"/>
        <v>104376308</v>
      </c>
      <c r="W19" s="174"/>
      <c r="X19" s="153">
        <f t="shared" si="1"/>
        <v>0.23194735111111112</v>
      </c>
      <c r="Y19" s="20"/>
    </row>
    <row r="20" spans="1:25" s="4" customFormat="1" ht="128.1" customHeight="1" x14ac:dyDescent="0.25">
      <c r="A20" s="14"/>
      <c r="B20" s="15"/>
      <c r="C20" s="63" t="s">
        <v>67</v>
      </c>
      <c r="D20" s="29"/>
      <c r="E20" s="61"/>
      <c r="F20" s="119">
        <f>SUM(F21:F26)</f>
        <v>2341200000</v>
      </c>
      <c r="G20" s="159"/>
      <c r="H20" s="128"/>
      <c r="I20" s="175"/>
      <c r="J20" s="28">
        <v>18809141424</v>
      </c>
      <c r="K20" s="164"/>
      <c r="L20" s="169"/>
      <c r="M20" s="164"/>
      <c r="N20" s="176" t="s">
        <v>200</v>
      </c>
      <c r="O20" s="164"/>
      <c r="P20" s="120">
        <f>SUM(P21:P26)</f>
        <v>1264884565</v>
      </c>
      <c r="Q20" s="164">
        <v>88</v>
      </c>
      <c r="R20" s="102">
        <f>SUM(R21:R26)</f>
        <v>2487731605</v>
      </c>
      <c r="S20" s="164">
        <v>88</v>
      </c>
      <c r="T20" s="98">
        <f t="shared" si="2"/>
        <v>2487731605</v>
      </c>
      <c r="U20" s="164"/>
      <c r="V20" s="151">
        <f t="shared" si="0"/>
        <v>2487731605</v>
      </c>
      <c r="W20" s="174"/>
      <c r="X20" s="153">
        <f t="shared" si="1"/>
        <v>1.0625882474799249</v>
      </c>
      <c r="Y20" s="20"/>
    </row>
    <row r="21" spans="1:25" s="4" customFormat="1" ht="128.1" customHeight="1" x14ac:dyDescent="0.25">
      <c r="A21" s="14"/>
      <c r="B21" s="15"/>
      <c r="C21" s="62" t="s">
        <v>68</v>
      </c>
      <c r="D21" s="26" t="s">
        <v>69</v>
      </c>
      <c r="E21" s="24" t="s">
        <v>234</v>
      </c>
      <c r="F21" s="25">
        <v>165200000</v>
      </c>
      <c r="G21" s="164">
        <v>12</v>
      </c>
      <c r="H21" s="102">
        <v>141208600</v>
      </c>
      <c r="I21" s="175"/>
      <c r="J21" s="25">
        <v>250282100</v>
      </c>
      <c r="K21" s="164"/>
      <c r="L21" s="169"/>
      <c r="M21" s="164"/>
      <c r="N21" s="176" t="s">
        <v>204</v>
      </c>
      <c r="O21" s="194"/>
      <c r="P21" s="158">
        <v>126029017</v>
      </c>
      <c r="Q21" s="164">
        <v>93</v>
      </c>
      <c r="R21" s="195">
        <v>211946067</v>
      </c>
      <c r="S21" s="164">
        <v>93</v>
      </c>
      <c r="T21" s="98">
        <f t="shared" si="2"/>
        <v>211946067</v>
      </c>
      <c r="U21" s="164"/>
      <c r="V21" s="151">
        <f t="shared" si="0"/>
        <v>353154667</v>
      </c>
      <c r="W21" s="174"/>
      <c r="X21" s="153">
        <f t="shared" si="1"/>
        <v>2.1377401150121065</v>
      </c>
      <c r="Y21" s="20"/>
    </row>
    <row r="22" spans="1:25" s="4" customFormat="1" ht="128.1" customHeight="1" x14ac:dyDescent="0.25">
      <c r="A22" s="14"/>
      <c r="B22" s="15"/>
      <c r="C22" s="62" t="s">
        <v>25</v>
      </c>
      <c r="D22" s="26" t="s">
        <v>69</v>
      </c>
      <c r="E22" s="24" t="s">
        <v>234</v>
      </c>
      <c r="F22" s="100">
        <v>205000000</v>
      </c>
      <c r="G22" s="171" t="str">
        <f>E22</f>
        <v>12 Bulan</v>
      </c>
      <c r="H22" s="107">
        <f>F22</f>
        <v>205000000</v>
      </c>
      <c r="I22" s="175"/>
      <c r="J22" s="25"/>
      <c r="K22" s="164"/>
      <c r="L22" s="169"/>
      <c r="M22" s="164"/>
      <c r="N22" s="176" t="s">
        <v>205</v>
      </c>
      <c r="O22" s="164"/>
      <c r="P22" s="158">
        <v>75695907</v>
      </c>
      <c r="Q22" s="164">
        <v>98</v>
      </c>
      <c r="R22" s="195">
        <v>416944515</v>
      </c>
      <c r="S22" s="164">
        <v>98</v>
      </c>
      <c r="T22" s="98">
        <f t="shared" si="2"/>
        <v>416944515</v>
      </c>
      <c r="U22" s="164"/>
      <c r="V22" s="151">
        <f t="shared" si="0"/>
        <v>621944515</v>
      </c>
      <c r="W22" s="174"/>
      <c r="X22" s="153">
        <f t="shared" si="1"/>
        <v>3.0338756829268294</v>
      </c>
      <c r="Y22" s="20"/>
    </row>
    <row r="23" spans="1:25" s="4" customFormat="1" ht="128.1" customHeight="1" x14ac:dyDescent="0.25">
      <c r="A23" s="14"/>
      <c r="B23" s="15"/>
      <c r="C23" s="62" t="s">
        <v>70</v>
      </c>
      <c r="D23" s="26" t="s">
        <v>71</v>
      </c>
      <c r="E23" s="24" t="s">
        <v>234</v>
      </c>
      <c r="F23" s="100">
        <v>510000000</v>
      </c>
      <c r="G23" s="159">
        <v>0</v>
      </c>
      <c r="H23" s="128">
        <v>0</v>
      </c>
      <c r="I23" s="175"/>
      <c r="J23" s="28">
        <v>2126527635</v>
      </c>
      <c r="K23" s="164"/>
      <c r="L23" s="169"/>
      <c r="M23" s="164"/>
      <c r="N23" s="176" t="s">
        <v>206</v>
      </c>
      <c r="O23" s="164"/>
      <c r="P23" s="158">
        <v>476706250</v>
      </c>
      <c r="Q23" s="164">
        <v>85</v>
      </c>
      <c r="R23" s="195">
        <v>656244250</v>
      </c>
      <c r="S23" s="164">
        <v>85</v>
      </c>
      <c r="T23" s="98">
        <f t="shared" si="2"/>
        <v>656244250</v>
      </c>
      <c r="U23" s="164"/>
      <c r="V23" s="151">
        <f t="shared" si="0"/>
        <v>656244250</v>
      </c>
      <c r="W23" s="174"/>
      <c r="X23" s="153">
        <f t="shared" si="1"/>
        <v>1.2867534313725491</v>
      </c>
      <c r="Y23" s="20"/>
    </row>
    <row r="24" spans="1:25" s="4" customFormat="1" ht="128.1" customHeight="1" x14ac:dyDescent="0.25">
      <c r="A24" s="14"/>
      <c r="B24" s="15"/>
      <c r="C24" s="62" t="s">
        <v>23</v>
      </c>
      <c r="D24" s="26" t="s">
        <v>72</v>
      </c>
      <c r="E24" s="24" t="s">
        <v>234</v>
      </c>
      <c r="F24" s="100">
        <v>275000000</v>
      </c>
      <c r="G24" s="164">
        <v>12</v>
      </c>
      <c r="H24" s="103">
        <v>255289846</v>
      </c>
      <c r="I24" s="175"/>
      <c r="J24" s="25">
        <v>404996250</v>
      </c>
      <c r="K24" s="164"/>
      <c r="L24" s="169"/>
      <c r="M24" s="164"/>
      <c r="N24" s="176" t="s">
        <v>207</v>
      </c>
      <c r="O24" s="164"/>
      <c r="P24" s="158">
        <v>192388741</v>
      </c>
      <c r="Q24" s="164">
        <v>100</v>
      </c>
      <c r="R24" s="195">
        <v>276219151</v>
      </c>
      <c r="S24" s="164">
        <v>100</v>
      </c>
      <c r="T24" s="98">
        <f t="shared" si="2"/>
        <v>276219151</v>
      </c>
      <c r="U24" s="164"/>
      <c r="V24" s="151">
        <f t="shared" si="0"/>
        <v>531508997</v>
      </c>
      <c r="W24" s="174"/>
      <c r="X24" s="153">
        <f t="shared" si="1"/>
        <v>1.9327599890909091</v>
      </c>
      <c r="Y24" s="20"/>
    </row>
    <row r="25" spans="1:25" s="4" customFormat="1" ht="87" customHeight="1" x14ac:dyDescent="0.25">
      <c r="A25" s="14"/>
      <c r="B25" s="15"/>
      <c r="C25" s="62" t="s">
        <v>73</v>
      </c>
      <c r="D25" s="26" t="s">
        <v>74</v>
      </c>
      <c r="E25" s="24" t="s">
        <v>234</v>
      </c>
      <c r="F25" s="99">
        <v>36000000</v>
      </c>
      <c r="G25" s="164">
        <v>12</v>
      </c>
      <c r="H25" s="102">
        <v>20885000</v>
      </c>
      <c r="I25" s="175"/>
      <c r="J25" s="25">
        <v>74000000</v>
      </c>
      <c r="K25" s="164"/>
      <c r="L25" s="169"/>
      <c r="M25" s="164"/>
      <c r="N25" s="176" t="s">
        <v>208</v>
      </c>
      <c r="O25" s="164"/>
      <c r="P25" s="158">
        <v>10575000</v>
      </c>
      <c r="Q25" s="164">
        <v>60</v>
      </c>
      <c r="R25" s="195">
        <v>14415000</v>
      </c>
      <c r="S25" s="164">
        <v>60</v>
      </c>
      <c r="T25" s="98">
        <f t="shared" si="2"/>
        <v>14415000</v>
      </c>
      <c r="U25" s="164"/>
      <c r="V25" s="151">
        <f t="shared" si="0"/>
        <v>35300000</v>
      </c>
      <c r="W25" s="174"/>
      <c r="X25" s="153">
        <f t="shared" si="1"/>
        <v>0.98055555555555551</v>
      </c>
      <c r="Y25" s="20"/>
    </row>
    <row r="26" spans="1:25" s="4" customFormat="1" ht="128.1" customHeight="1" x14ac:dyDescent="0.25">
      <c r="A26" s="14"/>
      <c r="B26" s="15"/>
      <c r="C26" s="62" t="s">
        <v>47</v>
      </c>
      <c r="D26" s="26" t="s">
        <v>75</v>
      </c>
      <c r="E26" s="24" t="s">
        <v>234</v>
      </c>
      <c r="F26" s="104">
        <v>1150000000</v>
      </c>
      <c r="G26" s="164">
        <v>12</v>
      </c>
      <c r="H26" s="102">
        <v>1188457275</v>
      </c>
      <c r="I26" s="175"/>
      <c r="J26" s="25">
        <v>2811140000</v>
      </c>
      <c r="K26" s="164"/>
      <c r="L26" s="169"/>
      <c r="M26" s="164"/>
      <c r="N26" s="176" t="s">
        <v>209</v>
      </c>
      <c r="O26" s="164"/>
      <c r="P26" s="158">
        <v>383489650</v>
      </c>
      <c r="Q26" s="164">
        <v>89</v>
      </c>
      <c r="R26" s="195">
        <v>911962622</v>
      </c>
      <c r="S26" s="164">
        <v>89</v>
      </c>
      <c r="T26" s="98">
        <f t="shared" si="2"/>
        <v>911962622</v>
      </c>
      <c r="U26" s="164"/>
      <c r="V26" s="151">
        <f t="shared" si="0"/>
        <v>2100419897</v>
      </c>
      <c r="W26" s="174"/>
      <c r="X26" s="153">
        <f t="shared" si="1"/>
        <v>1.826452084347826</v>
      </c>
      <c r="Y26" s="20"/>
    </row>
    <row r="27" spans="1:25" s="4" customFormat="1" ht="128.1" customHeight="1" x14ac:dyDescent="0.25">
      <c r="A27" s="14"/>
      <c r="B27" s="15"/>
      <c r="C27" s="63" t="s">
        <v>26</v>
      </c>
      <c r="D27" s="29"/>
      <c r="E27" s="61"/>
      <c r="F27" s="105">
        <f>SUM(F28:F29)</f>
        <v>1225000000</v>
      </c>
      <c r="G27" s="159"/>
      <c r="H27" s="128"/>
      <c r="I27" s="175"/>
      <c r="J27" s="25"/>
      <c r="K27" s="164"/>
      <c r="L27" s="169"/>
      <c r="M27" s="164"/>
      <c r="N27" s="176" t="s">
        <v>200</v>
      </c>
      <c r="O27" s="164"/>
      <c r="P27" s="120">
        <f>SUM(P28:P29)</f>
        <v>948869415</v>
      </c>
      <c r="Q27" s="164">
        <v>99</v>
      </c>
      <c r="R27" s="102">
        <f>SUM(R28:R29)</f>
        <v>2177652115</v>
      </c>
      <c r="S27" s="164">
        <v>99</v>
      </c>
      <c r="T27" s="98">
        <f t="shared" si="2"/>
        <v>2177652115</v>
      </c>
      <c r="U27" s="164"/>
      <c r="V27" s="151">
        <f t="shared" si="0"/>
        <v>2177652115</v>
      </c>
      <c r="W27" s="174"/>
      <c r="X27" s="153">
        <f t="shared" si="1"/>
        <v>1.7776751959183674</v>
      </c>
      <c r="Y27" s="20"/>
    </row>
    <row r="28" spans="1:25" s="4" customFormat="1" ht="128.1" customHeight="1" x14ac:dyDescent="0.25">
      <c r="A28" s="14"/>
      <c r="B28" s="15"/>
      <c r="C28" s="91" t="s">
        <v>76</v>
      </c>
      <c r="D28" s="26" t="s">
        <v>77</v>
      </c>
      <c r="E28" s="24" t="s">
        <v>235</v>
      </c>
      <c r="F28" s="100">
        <v>125000000</v>
      </c>
      <c r="G28" s="159"/>
      <c r="H28" s="162"/>
      <c r="I28" s="175"/>
      <c r="J28" s="25">
        <v>2269500000</v>
      </c>
      <c r="K28" s="164"/>
      <c r="L28" s="169"/>
      <c r="M28" s="164"/>
      <c r="N28" s="176"/>
      <c r="O28" s="164"/>
      <c r="P28" s="120"/>
      <c r="Q28" s="164">
        <v>93</v>
      </c>
      <c r="R28" s="102"/>
      <c r="S28" s="164">
        <v>93</v>
      </c>
      <c r="T28" s="98">
        <f t="shared" si="2"/>
        <v>0</v>
      </c>
      <c r="U28" s="164"/>
      <c r="V28" s="151">
        <f t="shared" si="0"/>
        <v>0</v>
      </c>
      <c r="W28" s="174"/>
      <c r="X28" s="153">
        <f t="shared" si="1"/>
        <v>0</v>
      </c>
      <c r="Y28" s="20"/>
    </row>
    <row r="29" spans="1:25" s="4" customFormat="1" ht="128.1" customHeight="1" x14ac:dyDescent="0.25">
      <c r="A29" s="14"/>
      <c r="B29" s="15"/>
      <c r="C29" s="62" t="s">
        <v>27</v>
      </c>
      <c r="D29" s="26" t="s">
        <v>78</v>
      </c>
      <c r="E29" s="24" t="s">
        <v>236</v>
      </c>
      <c r="F29" s="100">
        <v>1100000000</v>
      </c>
      <c r="G29" s="159"/>
      <c r="H29" s="128"/>
      <c r="I29" s="175"/>
      <c r="J29" s="25"/>
      <c r="K29" s="164"/>
      <c r="L29" s="169"/>
      <c r="M29" s="164"/>
      <c r="N29" s="176" t="s">
        <v>210</v>
      </c>
      <c r="O29" s="164"/>
      <c r="P29" s="158">
        <v>948869415</v>
      </c>
      <c r="Q29" s="164">
        <v>99</v>
      </c>
      <c r="R29" s="195">
        <v>2177652115</v>
      </c>
      <c r="S29" s="164">
        <v>99</v>
      </c>
      <c r="T29" s="98">
        <f t="shared" si="2"/>
        <v>2177652115</v>
      </c>
      <c r="U29" s="164"/>
      <c r="V29" s="151">
        <f t="shared" si="0"/>
        <v>2177652115</v>
      </c>
      <c r="W29" s="174"/>
      <c r="X29" s="153">
        <f t="shared" si="1"/>
        <v>1.9796837409090908</v>
      </c>
      <c r="Y29" s="20"/>
    </row>
    <row r="30" spans="1:25" s="4" customFormat="1" ht="128.1" customHeight="1" x14ac:dyDescent="0.25">
      <c r="A30" s="14"/>
      <c r="B30" s="15"/>
      <c r="C30" s="63" t="s">
        <v>28</v>
      </c>
      <c r="D30" s="29"/>
      <c r="E30" s="61"/>
      <c r="F30" s="119">
        <f>SUM(F31:F33)</f>
        <v>2985000000</v>
      </c>
      <c r="G30" s="159"/>
      <c r="H30" s="128"/>
      <c r="I30" s="175"/>
      <c r="J30" s="25"/>
      <c r="K30" s="164"/>
      <c r="L30" s="169"/>
      <c r="M30" s="164"/>
      <c r="N30" s="176" t="s">
        <v>200</v>
      </c>
      <c r="O30" s="164"/>
      <c r="P30" s="120">
        <f>SUM(P31:P33)</f>
        <v>1292239478</v>
      </c>
      <c r="Q30" s="164">
        <v>69</v>
      </c>
      <c r="R30" s="106">
        <f>SUM(R31:R33)</f>
        <v>2385312139</v>
      </c>
      <c r="S30" s="164">
        <v>69</v>
      </c>
      <c r="T30" s="98">
        <f t="shared" si="2"/>
        <v>2385312139</v>
      </c>
      <c r="U30" s="164"/>
      <c r="V30" s="151">
        <f t="shared" si="0"/>
        <v>2385312139</v>
      </c>
      <c r="W30" s="174"/>
      <c r="X30" s="153">
        <f t="shared" si="1"/>
        <v>0.79909954405360129</v>
      </c>
      <c r="Y30" s="20"/>
    </row>
    <row r="31" spans="1:25" s="4" customFormat="1" ht="128.1" customHeight="1" x14ac:dyDescent="0.25">
      <c r="A31" s="14"/>
      <c r="B31" s="15"/>
      <c r="C31" s="62" t="s">
        <v>79</v>
      </c>
      <c r="D31" s="26" t="s">
        <v>80</v>
      </c>
      <c r="E31" s="24" t="s">
        <v>234</v>
      </c>
      <c r="F31" s="25">
        <v>20000000</v>
      </c>
      <c r="G31" s="164">
        <v>12</v>
      </c>
      <c r="H31" s="102">
        <v>5007500</v>
      </c>
      <c r="I31" s="175"/>
      <c r="J31" s="25">
        <v>63300000</v>
      </c>
      <c r="K31" s="164"/>
      <c r="L31" s="169"/>
      <c r="M31" s="164"/>
      <c r="N31" s="176" t="s">
        <v>211</v>
      </c>
      <c r="O31" s="164"/>
      <c r="P31" s="158">
        <v>4643465</v>
      </c>
      <c r="Q31" s="164">
        <v>52</v>
      </c>
      <c r="R31" s="195">
        <v>10572865</v>
      </c>
      <c r="S31" s="164">
        <v>52</v>
      </c>
      <c r="T31" s="98">
        <f t="shared" si="2"/>
        <v>10572865</v>
      </c>
      <c r="U31" s="164"/>
      <c r="V31" s="151">
        <f t="shared" si="0"/>
        <v>15580365</v>
      </c>
      <c r="W31" s="174"/>
      <c r="X31" s="153">
        <f t="shared" si="1"/>
        <v>0.77901825000000002</v>
      </c>
      <c r="Y31" s="20"/>
    </row>
    <row r="32" spans="1:25" s="4" customFormat="1" ht="128.1" customHeight="1" x14ac:dyDescent="0.25">
      <c r="A32" s="14"/>
      <c r="B32" s="15"/>
      <c r="C32" s="62" t="s">
        <v>29</v>
      </c>
      <c r="D32" s="26" t="s">
        <v>81</v>
      </c>
      <c r="E32" s="24" t="s">
        <v>234</v>
      </c>
      <c r="F32" s="25">
        <v>2450000000</v>
      </c>
      <c r="G32" s="164">
        <v>12</v>
      </c>
      <c r="H32" s="102">
        <v>569139318</v>
      </c>
      <c r="I32" s="175"/>
      <c r="J32" s="25">
        <v>2309535155</v>
      </c>
      <c r="K32" s="164"/>
      <c r="L32" s="169"/>
      <c r="M32" s="164"/>
      <c r="N32" s="176"/>
      <c r="O32" s="164"/>
      <c r="P32" s="158">
        <v>1168012118</v>
      </c>
      <c r="Q32" s="164">
        <v>66</v>
      </c>
      <c r="R32" s="195">
        <v>1923438803</v>
      </c>
      <c r="S32" s="164">
        <v>66</v>
      </c>
      <c r="T32" s="98">
        <f t="shared" si="2"/>
        <v>1923438803</v>
      </c>
      <c r="U32" s="164"/>
      <c r="V32" s="151">
        <f t="shared" si="0"/>
        <v>2492578121</v>
      </c>
      <c r="W32" s="174"/>
      <c r="X32" s="153">
        <f t="shared" si="1"/>
        <v>1.0173788248979592</v>
      </c>
      <c r="Y32" s="20"/>
    </row>
    <row r="33" spans="1:28" s="4" customFormat="1" ht="128.1" customHeight="1" x14ac:dyDescent="0.25">
      <c r="A33" s="14"/>
      <c r="B33" s="15"/>
      <c r="C33" s="62" t="s">
        <v>30</v>
      </c>
      <c r="D33" s="26" t="s">
        <v>82</v>
      </c>
      <c r="E33" s="24" t="s">
        <v>234</v>
      </c>
      <c r="F33" s="25">
        <v>515000000</v>
      </c>
      <c r="G33" s="164">
        <v>12</v>
      </c>
      <c r="H33" s="102">
        <v>273691090</v>
      </c>
      <c r="I33" s="175"/>
      <c r="J33" s="25">
        <v>851866584</v>
      </c>
      <c r="K33" s="164"/>
      <c r="L33" s="169"/>
      <c r="M33" s="164"/>
      <c r="N33" s="176"/>
      <c r="O33" s="164"/>
      <c r="P33" s="158">
        <v>119583895</v>
      </c>
      <c r="Q33" s="164">
        <v>95</v>
      </c>
      <c r="R33" s="195">
        <v>451300471</v>
      </c>
      <c r="S33" s="164">
        <v>95</v>
      </c>
      <c r="T33" s="98">
        <f t="shared" si="2"/>
        <v>451300471</v>
      </c>
      <c r="U33" s="164"/>
      <c r="V33" s="151">
        <f t="shared" si="0"/>
        <v>724991561</v>
      </c>
      <c r="W33" s="174"/>
      <c r="X33" s="153">
        <f t="shared" si="1"/>
        <v>1.407750603883495</v>
      </c>
      <c r="Y33" s="20"/>
    </row>
    <row r="34" spans="1:28" s="4" customFormat="1" ht="128.1" customHeight="1" x14ac:dyDescent="0.25">
      <c r="A34" s="14"/>
      <c r="B34" s="15"/>
      <c r="C34" s="63" t="s">
        <v>83</v>
      </c>
      <c r="D34" s="29"/>
      <c r="E34" s="61"/>
      <c r="F34" s="119">
        <f>SUM(F35:F38)</f>
        <v>1880000000</v>
      </c>
      <c r="G34" s="159"/>
      <c r="H34" s="128"/>
      <c r="I34" s="175"/>
      <c r="J34" s="25"/>
      <c r="K34" s="164"/>
      <c r="L34" s="169"/>
      <c r="M34" s="164"/>
      <c r="N34" s="176"/>
      <c r="O34" s="164"/>
      <c r="P34" s="120">
        <f>SUM(P35:P38)</f>
        <v>566463839</v>
      </c>
      <c r="Q34" s="164">
        <v>96</v>
      </c>
      <c r="R34" s="102">
        <f>SUM(R35:R38)</f>
        <v>3169871655</v>
      </c>
      <c r="S34" s="164">
        <v>96</v>
      </c>
      <c r="T34" s="98">
        <f t="shared" si="2"/>
        <v>3169871655</v>
      </c>
      <c r="U34" s="164"/>
      <c r="V34" s="151">
        <f t="shared" si="0"/>
        <v>3169871655</v>
      </c>
      <c r="W34" s="174"/>
      <c r="X34" s="153">
        <f t="shared" si="1"/>
        <v>1.6861019441489362</v>
      </c>
      <c r="Y34" s="20"/>
    </row>
    <row r="35" spans="1:28" s="4" customFormat="1" ht="128.1" customHeight="1" x14ac:dyDescent="0.25">
      <c r="A35" s="14"/>
      <c r="B35" s="15"/>
      <c r="C35" s="62" t="s">
        <v>84</v>
      </c>
      <c r="D35" s="26" t="s">
        <v>85</v>
      </c>
      <c r="E35" s="30" t="s">
        <v>237</v>
      </c>
      <c r="F35" s="100">
        <v>95000000</v>
      </c>
      <c r="G35" s="159"/>
      <c r="H35" s="128"/>
      <c r="I35" s="175"/>
      <c r="J35" s="25">
        <v>1381170000</v>
      </c>
      <c r="K35" s="164"/>
      <c r="L35" s="169"/>
      <c r="M35" s="164"/>
      <c r="N35" s="176"/>
      <c r="O35" s="164"/>
      <c r="P35" s="158">
        <v>15120848</v>
      </c>
      <c r="Q35" s="164">
        <v>45</v>
      </c>
      <c r="R35" s="195">
        <v>48283304</v>
      </c>
      <c r="S35" s="164">
        <v>45</v>
      </c>
      <c r="T35" s="98">
        <f t="shared" si="2"/>
        <v>48283304</v>
      </c>
      <c r="U35" s="164"/>
      <c r="V35" s="151">
        <f t="shared" si="0"/>
        <v>48283304</v>
      </c>
      <c r="W35" s="174"/>
      <c r="X35" s="153">
        <f t="shared" si="1"/>
        <v>0.50824530526315792</v>
      </c>
      <c r="Y35" s="20"/>
    </row>
    <row r="36" spans="1:28" s="4" customFormat="1" ht="128.1" customHeight="1" x14ac:dyDescent="0.25">
      <c r="A36" s="14"/>
      <c r="B36" s="15"/>
      <c r="C36" s="62" t="s">
        <v>86</v>
      </c>
      <c r="D36" s="26" t="s">
        <v>87</v>
      </c>
      <c r="E36" s="30" t="s">
        <v>238</v>
      </c>
      <c r="F36" s="100">
        <v>850000000</v>
      </c>
      <c r="G36" s="159"/>
      <c r="H36" s="128"/>
      <c r="I36" s="175"/>
      <c r="J36" s="25"/>
      <c r="K36" s="164"/>
      <c r="L36" s="169"/>
      <c r="M36" s="164"/>
      <c r="N36" s="176"/>
      <c r="O36" s="164"/>
      <c r="P36" s="158">
        <v>269591091</v>
      </c>
      <c r="Q36" s="164">
        <v>93</v>
      </c>
      <c r="R36" s="195">
        <v>596348851</v>
      </c>
      <c r="S36" s="164">
        <v>93</v>
      </c>
      <c r="T36" s="98">
        <f t="shared" si="2"/>
        <v>596348851</v>
      </c>
      <c r="U36" s="164"/>
      <c r="V36" s="151">
        <f t="shared" si="0"/>
        <v>596348851</v>
      </c>
      <c r="W36" s="174"/>
      <c r="X36" s="153">
        <f t="shared" si="1"/>
        <v>0.70158688352941179</v>
      </c>
      <c r="Y36" s="20"/>
    </row>
    <row r="37" spans="1:28" s="4" customFormat="1" ht="181.5" customHeight="1" x14ac:dyDescent="0.25">
      <c r="A37" s="14"/>
      <c r="B37" s="15"/>
      <c r="C37" s="62" t="s">
        <v>88</v>
      </c>
      <c r="D37" s="26" t="s">
        <v>89</v>
      </c>
      <c r="E37" s="24" t="s">
        <v>239</v>
      </c>
      <c r="F37" s="100">
        <v>185000000</v>
      </c>
      <c r="G37" s="159"/>
      <c r="H37" s="162"/>
      <c r="I37" s="175"/>
      <c r="J37" s="25"/>
      <c r="K37" s="164"/>
      <c r="L37" s="169"/>
      <c r="M37" s="164"/>
      <c r="N37" s="176"/>
      <c r="O37" s="164"/>
      <c r="P37" s="158">
        <v>105588000</v>
      </c>
      <c r="Q37" s="164">
        <v>99</v>
      </c>
      <c r="R37" s="195">
        <v>160166000</v>
      </c>
      <c r="S37" s="164">
        <v>99</v>
      </c>
      <c r="T37" s="98">
        <f t="shared" si="2"/>
        <v>160166000</v>
      </c>
      <c r="U37" s="164"/>
      <c r="V37" s="151">
        <f t="shared" si="0"/>
        <v>160166000</v>
      </c>
      <c r="W37" s="174"/>
      <c r="X37" s="153">
        <f t="shared" si="1"/>
        <v>0.86576216216216217</v>
      </c>
      <c r="Y37" s="20"/>
    </row>
    <row r="38" spans="1:28" s="4" customFormat="1" ht="98.25" customHeight="1" x14ac:dyDescent="0.25">
      <c r="A38" s="14"/>
      <c r="B38" s="15"/>
      <c r="C38" s="62" t="s">
        <v>90</v>
      </c>
      <c r="D38" s="26" t="s">
        <v>91</v>
      </c>
      <c r="E38" s="24" t="s">
        <v>240</v>
      </c>
      <c r="F38" s="100">
        <v>750000000</v>
      </c>
      <c r="G38" s="164" t="str">
        <f t="shared" ref="G38:H38" si="3">E38</f>
        <v>4 Gedung</v>
      </c>
      <c r="H38" s="107">
        <f t="shared" si="3"/>
        <v>750000000</v>
      </c>
      <c r="I38" s="175"/>
      <c r="J38" s="25">
        <v>1237950000</v>
      </c>
      <c r="K38" s="164"/>
      <c r="L38" s="169"/>
      <c r="M38" s="164"/>
      <c r="N38" s="176"/>
      <c r="O38" s="164"/>
      <c r="P38" s="158">
        <v>176163900</v>
      </c>
      <c r="Q38" s="164">
        <v>100</v>
      </c>
      <c r="R38" s="195">
        <v>2365073500</v>
      </c>
      <c r="S38" s="164">
        <v>100</v>
      </c>
      <c r="T38" s="98">
        <f t="shared" si="2"/>
        <v>2365073500</v>
      </c>
      <c r="U38" s="164"/>
      <c r="V38" s="151">
        <f t="shared" si="0"/>
        <v>3115073500</v>
      </c>
      <c r="W38" s="174"/>
      <c r="X38" s="153">
        <f t="shared" si="1"/>
        <v>4.1534313333333337</v>
      </c>
      <c r="Y38" s="20"/>
    </row>
    <row r="39" spans="1:28" s="4" customFormat="1" ht="112.5" customHeight="1" x14ac:dyDescent="0.25">
      <c r="A39" s="14"/>
      <c r="B39" s="15"/>
      <c r="C39" s="63" t="s">
        <v>92</v>
      </c>
      <c r="D39" s="29"/>
      <c r="E39" s="61"/>
      <c r="F39" s="105">
        <f>F40</f>
        <v>36000000000</v>
      </c>
      <c r="G39" s="159">
        <v>0</v>
      </c>
      <c r="H39" s="128">
        <v>0</v>
      </c>
      <c r="I39" s="175"/>
      <c r="J39" s="25"/>
      <c r="K39" s="164"/>
      <c r="L39" s="169"/>
      <c r="M39" s="164"/>
      <c r="N39" s="176"/>
      <c r="O39" s="164"/>
      <c r="P39" s="120">
        <f>SUM(P40)</f>
        <v>11614256492</v>
      </c>
      <c r="Q39" s="164">
        <v>72</v>
      </c>
      <c r="R39" s="102">
        <f>R40</f>
        <v>47218461398</v>
      </c>
      <c r="S39" s="164">
        <v>72</v>
      </c>
      <c r="T39" s="98">
        <f t="shared" si="2"/>
        <v>47218461398</v>
      </c>
      <c r="U39" s="164"/>
      <c r="V39" s="151">
        <f t="shared" si="0"/>
        <v>47218461398</v>
      </c>
      <c r="W39" s="174"/>
      <c r="X39" s="153">
        <f t="shared" si="1"/>
        <v>1.3116239277222221</v>
      </c>
      <c r="Y39" s="20"/>
    </row>
    <row r="40" spans="1:28" s="4" customFormat="1" ht="128.1" customHeight="1" x14ac:dyDescent="0.25">
      <c r="A40" s="14"/>
      <c r="B40" s="15"/>
      <c r="C40" s="64" t="s">
        <v>31</v>
      </c>
      <c r="D40" s="26" t="s">
        <v>93</v>
      </c>
      <c r="E40" s="24" t="s">
        <v>241</v>
      </c>
      <c r="F40" s="25">
        <v>36000000000</v>
      </c>
      <c r="G40" s="159">
        <v>0</v>
      </c>
      <c r="H40" s="128">
        <v>0</v>
      </c>
      <c r="I40" s="175"/>
      <c r="J40" s="25"/>
      <c r="K40" s="164"/>
      <c r="L40" s="169"/>
      <c r="M40" s="164"/>
      <c r="N40" s="176"/>
      <c r="O40" s="164"/>
      <c r="P40" s="158">
        <v>11614256492</v>
      </c>
      <c r="Q40" s="164">
        <v>72</v>
      </c>
      <c r="R40" s="195">
        <v>47218461398</v>
      </c>
      <c r="S40" s="164">
        <v>72</v>
      </c>
      <c r="T40" s="98">
        <f t="shared" si="2"/>
        <v>47218461398</v>
      </c>
      <c r="U40" s="164"/>
      <c r="V40" s="151">
        <f t="shared" si="0"/>
        <v>47218461398</v>
      </c>
      <c r="W40" s="174"/>
      <c r="X40" s="153">
        <f t="shared" si="1"/>
        <v>1.3116239277222221</v>
      </c>
      <c r="Y40" s="20"/>
    </row>
    <row r="41" spans="1:28" s="4" customFormat="1" ht="120.75" customHeight="1" x14ac:dyDescent="0.25">
      <c r="A41" s="14"/>
      <c r="B41" s="15"/>
      <c r="C41" s="65" t="s">
        <v>94</v>
      </c>
      <c r="D41" s="29"/>
      <c r="E41" s="61"/>
      <c r="F41" s="119"/>
      <c r="G41" s="159"/>
      <c r="H41" s="162"/>
      <c r="I41" s="175"/>
      <c r="J41" s="25">
        <v>274468285009</v>
      </c>
      <c r="K41" s="164"/>
      <c r="L41" s="169"/>
      <c r="M41" s="164"/>
      <c r="N41" s="176"/>
      <c r="O41" s="164"/>
      <c r="P41" s="120">
        <f>SUM(P42+P56)</f>
        <v>23621144592</v>
      </c>
      <c r="Q41" s="120">
        <v>81</v>
      </c>
      <c r="R41" s="120">
        <f t="shared" ref="R41" si="4">SUM(R42+R56)</f>
        <v>77349181136</v>
      </c>
      <c r="S41" s="120">
        <v>81</v>
      </c>
      <c r="T41" s="98">
        <f t="shared" si="2"/>
        <v>77349181136</v>
      </c>
      <c r="U41" s="164"/>
      <c r="V41" s="151">
        <f t="shared" si="0"/>
        <v>77349181136</v>
      </c>
      <c r="W41" s="174"/>
      <c r="X41" s="153"/>
      <c r="Y41" s="20"/>
    </row>
    <row r="42" spans="1:28" s="4" customFormat="1" ht="113.25" customHeight="1" x14ac:dyDescent="0.25">
      <c r="A42" s="14"/>
      <c r="B42" s="15"/>
      <c r="C42" s="65" t="s">
        <v>95</v>
      </c>
      <c r="D42" s="29"/>
      <c r="E42" s="61"/>
      <c r="F42" s="119"/>
      <c r="G42" s="159"/>
      <c r="H42" s="128"/>
      <c r="I42" s="175"/>
      <c r="J42" s="25">
        <v>184097194720</v>
      </c>
      <c r="K42" s="164"/>
      <c r="L42" s="169"/>
      <c r="M42" s="164"/>
      <c r="N42" s="176"/>
      <c r="O42" s="164"/>
      <c r="P42" s="120">
        <f>SUM(P43:P55)</f>
        <v>2671681581</v>
      </c>
      <c r="Q42" s="120">
        <v>86</v>
      </c>
      <c r="R42" s="120">
        <f t="shared" ref="R42" si="5">SUM(R43:R55)</f>
        <v>31983615970</v>
      </c>
      <c r="S42" s="120">
        <v>86</v>
      </c>
      <c r="T42" s="98">
        <f t="shared" si="2"/>
        <v>31983615970</v>
      </c>
      <c r="U42" s="164"/>
      <c r="V42" s="151">
        <f t="shared" si="0"/>
        <v>31983615970</v>
      </c>
      <c r="W42" s="174"/>
      <c r="X42" s="153"/>
      <c r="Y42" s="20"/>
    </row>
    <row r="43" spans="1:28" s="4" customFormat="1" ht="101.25" customHeight="1" x14ac:dyDescent="0.25">
      <c r="A43" s="14"/>
      <c r="B43" s="15"/>
      <c r="C43" s="57" t="s">
        <v>96</v>
      </c>
      <c r="D43" s="26" t="s">
        <v>97</v>
      </c>
      <c r="E43" s="24" t="s">
        <v>242</v>
      </c>
      <c r="F43" s="25">
        <v>1800000000</v>
      </c>
      <c r="G43" s="159"/>
      <c r="H43" s="128"/>
      <c r="I43" s="175"/>
      <c r="J43" s="25"/>
      <c r="K43" s="164"/>
      <c r="L43" s="169"/>
      <c r="M43" s="164"/>
      <c r="N43" s="176"/>
      <c r="O43" s="164"/>
      <c r="P43" s="158">
        <v>287202330</v>
      </c>
      <c r="Q43" s="164">
        <v>98</v>
      </c>
      <c r="R43" s="195">
        <v>1075703320</v>
      </c>
      <c r="S43" s="164">
        <v>98</v>
      </c>
      <c r="T43" s="98">
        <f t="shared" si="2"/>
        <v>1075703320</v>
      </c>
      <c r="U43" s="164"/>
      <c r="V43" s="151">
        <f t="shared" si="0"/>
        <v>1075703320</v>
      </c>
      <c r="W43" s="174"/>
      <c r="X43" s="153">
        <f t="shared" si="1"/>
        <v>0.5976129555555556</v>
      </c>
      <c r="Y43" s="20"/>
    </row>
    <row r="44" spans="1:28" s="4" customFormat="1" ht="93.75" hidden="1" customHeight="1" x14ac:dyDescent="0.25">
      <c r="A44" s="14"/>
      <c r="B44" s="15"/>
      <c r="C44" s="57" t="s">
        <v>98</v>
      </c>
      <c r="D44" s="26"/>
      <c r="E44" s="24" t="s">
        <v>243</v>
      </c>
      <c r="F44" s="25">
        <v>7000000000</v>
      </c>
      <c r="G44" s="159"/>
      <c r="H44" s="128"/>
      <c r="I44" s="175"/>
      <c r="J44" s="25">
        <v>14000000000</v>
      </c>
      <c r="K44" s="164"/>
      <c r="L44" s="169"/>
      <c r="M44" s="164"/>
      <c r="N44" s="176"/>
      <c r="O44" s="164"/>
      <c r="P44" s="120"/>
      <c r="Q44" s="164"/>
      <c r="R44" s="102"/>
      <c r="S44" s="164"/>
      <c r="T44" s="98">
        <f t="shared" si="2"/>
        <v>0</v>
      </c>
      <c r="U44" s="164"/>
      <c r="V44" s="151">
        <f t="shared" si="0"/>
        <v>0</v>
      </c>
      <c r="W44" s="174"/>
      <c r="X44" s="153">
        <f t="shared" si="1"/>
        <v>0</v>
      </c>
      <c r="Y44" s="20"/>
    </row>
    <row r="45" spans="1:28" s="4" customFormat="1" ht="128.1" customHeight="1" x14ac:dyDescent="0.25">
      <c r="A45" s="14"/>
      <c r="B45" s="15"/>
      <c r="C45" s="57" t="s">
        <v>99</v>
      </c>
      <c r="D45" s="26" t="s">
        <v>100</v>
      </c>
      <c r="E45" s="24" t="s">
        <v>244</v>
      </c>
      <c r="F45" s="25">
        <v>2000000000</v>
      </c>
      <c r="G45" s="159"/>
      <c r="H45" s="128"/>
      <c r="I45" s="175"/>
      <c r="J45" s="25">
        <v>25000000000</v>
      </c>
      <c r="K45" s="164"/>
      <c r="L45" s="169"/>
      <c r="M45" s="164"/>
      <c r="N45" s="176"/>
      <c r="O45" s="164"/>
      <c r="P45" s="158">
        <v>478905526</v>
      </c>
      <c r="Q45" s="164">
        <v>97</v>
      </c>
      <c r="R45" s="195">
        <v>1941467203</v>
      </c>
      <c r="S45" s="164">
        <v>97</v>
      </c>
      <c r="T45" s="98">
        <f t="shared" si="2"/>
        <v>1941467203</v>
      </c>
      <c r="U45" s="164"/>
      <c r="V45" s="151">
        <f t="shared" si="0"/>
        <v>1941467203</v>
      </c>
      <c r="W45" s="174"/>
      <c r="X45" s="153">
        <f t="shared" si="1"/>
        <v>0.97073360149999999</v>
      </c>
      <c r="Y45" s="20"/>
    </row>
    <row r="46" spans="1:28" s="4" customFormat="1" ht="108" customHeight="1" x14ac:dyDescent="0.25">
      <c r="A46" s="14"/>
      <c r="B46" s="15"/>
      <c r="C46" s="57" t="s">
        <v>32</v>
      </c>
      <c r="D46" s="26" t="s">
        <v>101</v>
      </c>
      <c r="E46" s="30" t="s">
        <v>245</v>
      </c>
      <c r="F46" s="25">
        <v>1000000000</v>
      </c>
      <c r="G46" s="159"/>
      <c r="H46" s="128"/>
      <c r="I46" s="175"/>
      <c r="J46" s="25">
        <v>7592000000</v>
      </c>
      <c r="K46" s="164"/>
      <c r="L46" s="169"/>
      <c r="M46" s="164"/>
      <c r="N46" s="176"/>
      <c r="O46" s="164"/>
      <c r="P46" s="196">
        <v>0</v>
      </c>
      <c r="Q46" s="164">
        <v>79</v>
      </c>
      <c r="R46" s="195">
        <v>1995417014</v>
      </c>
      <c r="S46" s="164">
        <v>79</v>
      </c>
      <c r="T46" s="98">
        <f t="shared" si="2"/>
        <v>1995417014</v>
      </c>
      <c r="U46" s="164"/>
      <c r="V46" s="151">
        <f t="shared" si="0"/>
        <v>1995417014</v>
      </c>
      <c r="W46" s="174"/>
      <c r="X46" s="153">
        <f t="shared" si="1"/>
        <v>1.995417014</v>
      </c>
      <c r="Y46" s="20"/>
    </row>
    <row r="47" spans="1:28" s="4" customFormat="1" ht="91.5" customHeight="1" x14ac:dyDescent="0.25">
      <c r="A47" s="14"/>
      <c r="B47" s="15"/>
      <c r="C47" s="57" t="s">
        <v>33</v>
      </c>
      <c r="D47" s="26" t="s">
        <v>102</v>
      </c>
      <c r="E47" s="30" t="s">
        <v>246</v>
      </c>
      <c r="F47" s="25">
        <v>4000000000</v>
      </c>
      <c r="G47" s="159"/>
      <c r="H47" s="128"/>
      <c r="I47" s="175"/>
      <c r="J47" s="25">
        <v>95800885000</v>
      </c>
      <c r="K47" s="164"/>
      <c r="L47" s="122">
        <v>26746321463</v>
      </c>
      <c r="M47" s="164"/>
      <c r="N47" s="176"/>
      <c r="O47" s="164"/>
      <c r="P47" s="158">
        <v>207008900</v>
      </c>
      <c r="Q47" s="164">
        <v>90</v>
      </c>
      <c r="R47" s="195">
        <v>14566489918</v>
      </c>
      <c r="S47" s="164">
        <v>90</v>
      </c>
      <c r="T47" s="98">
        <f t="shared" si="2"/>
        <v>14566489918</v>
      </c>
      <c r="U47" s="164"/>
      <c r="V47" s="151">
        <f t="shared" si="0"/>
        <v>14566489918</v>
      </c>
      <c r="W47" s="174"/>
      <c r="X47" s="153">
        <f t="shared" si="1"/>
        <v>3.6416224795000001</v>
      </c>
      <c r="Y47" s="20"/>
      <c r="AB47" s="8">
        <v>26746321463</v>
      </c>
    </row>
    <row r="48" spans="1:28" s="4" customFormat="1" ht="128.1" customHeight="1" x14ac:dyDescent="0.25">
      <c r="A48" s="14"/>
      <c r="B48" s="15"/>
      <c r="C48" s="57" t="s">
        <v>34</v>
      </c>
      <c r="D48" s="26" t="s">
        <v>103</v>
      </c>
      <c r="E48" s="61"/>
      <c r="F48" s="119">
        <v>0</v>
      </c>
      <c r="G48" s="159"/>
      <c r="H48" s="128"/>
      <c r="I48" s="175"/>
      <c r="J48" s="25">
        <v>224501720</v>
      </c>
      <c r="K48" s="164"/>
      <c r="L48" s="169"/>
      <c r="M48" s="164"/>
      <c r="N48" s="176"/>
      <c r="O48" s="164"/>
      <c r="P48" s="158">
        <v>64809200</v>
      </c>
      <c r="Q48" s="164">
        <v>74</v>
      </c>
      <c r="R48" s="195">
        <v>177816000</v>
      </c>
      <c r="S48" s="164">
        <v>74</v>
      </c>
      <c r="T48" s="98">
        <f t="shared" si="2"/>
        <v>177816000</v>
      </c>
      <c r="U48" s="164"/>
      <c r="V48" s="151">
        <f t="shared" si="0"/>
        <v>177816000</v>
      </c>
      <c r="W48" s="174"/>
      <c r="X48" s="153"/>
      <c r="Y48" s="20"/>
    </row>
    <row r="49" spans="1:25" s="4" customFormat="1" ht="94.5" customHeight="1" x14ac:dyDescent="0.25">
      <c r="A49" s="14"/>
      <c r="B49" s="15"/>
      <c r="C49" s="57" t="s">
        <v>35</v>
      </c>
      <c r="D49" s="31" t="s">
        <v>104</v>
      </c>
      <c r="E49" s="30">
        <v>0.92</v>
      </c>
      <c r="F49" s="25">
        <v>5820948578</v>
      </c>
      <c r="G49" s="159"/>
      <c r="H49" s="197"/>
      <c r="I49" s="175"/>
      <c r="J49" s="25">
        <v>9572758000</v>
      </c>
      <c r="K49" s="164"/>
      <c r="L49" s="169"/>
      <c r="M49" s="164"/>
      <c r="N49" s="176"/>
      <c r="O49" s="164"/>
      <c r="P49" s="158">
        <v>1062606300</v>
      </c>
      <c r="Q49" s="164">
        <v>93</v>
      </c>
      <c r="R49" s="195">
        <v>10237887370</v>
      </c>
      <c r="S49" s="164">
        <v>93</v>
      </c>
      <c r="T49" s="98">
        <f t="shared" si="2"/>
        <v>10237887370</v>
      </c>
      <c r="U49" s="164"/>
      <c r="V49" s="151">
        <f t="shared" si="0"/>
        <v>10237887370</v>
      </c>
      <c r="W49" s="174"/>
      <c r="X49" s="153">
        <f t="shared" si="1"/>
        <v>1.7588005172719807</v>
      </c>
      <c r="Y49" s="20"/>
    </row>
    <row r="50" spans="1:25" s="4" customFormat="1" ht="128.1" customHeight="1" x14ac:dyDescent="0.25">
      <c r="A50" s="14"/>
      <c r="B50" s="15"/>
      <c r="C50" s="57"/>
      <c r="D50" s="31" t="s">
        <v>105</v>
      </c>
      <c r="E50" s="30">
        <v>0.81</v>
      </c>
      <c r="F50" s="119"/>
      <c r="G50" s="159"/>
      <c r="H50" s="197"/>
      <c r="I50" s="175"/>
      <c r="J50" s="25"/>
      <c r="K50" s="164"/>
      <c r="L50" s="169"/>
      <c r="M50" s="164"/>
      <c r="N50" s="176"/>
      <c r="O50" s="164"/>
      <c r="P50" s="120"/>
      <c r="Q50" s="164"/>
      <c r="R50" s="102"/>
      <c r="S50" s="164"/>
      <c r="T50" s="98">
        <f t="shared" si="2"/>
        <v>0</v>
      </c>
      <c r="U50" s="164"/>
      <c r="V50" s="151">
        <f t="shared" si="0"/>
        <v>0</v>
      </c>
      <c r="W50" s="174"/>
      <c r="X50" s="153"/>
      <c r="Y50" s="20"/>
    </row>
    <row r="51" spans="1:25" s="4" customFormat="1" ht="105" customHeight="1" x14ac:dyDescent="0.25">
      <c r="A51" s="14"/>
      <c r="B51" s="15"/>
      <c r="C51" s="57" t="s">
        <v>106</v>
      </c>
      <c r="D51" s="31" t="s">
        <v>107</v>
      </c>
      <c r="E51" s="30">
        <v>0.92</v>
      </c>
      <c r="F51" s="25">
        <v>1500000000</v>
      </c>
      <c r="G51" s="159"/>
      <c r="H51" s="197"/>
      <c r="I51" s="175"/>
      <c r="J51" s="25"/>
      <c r="K51" s="164"/>
      <c r="L51" s="169"/>
      <c r="M51" s="164"/>
      <c r="N51" s="176"/>
      <c r="O51" s="164"/>
      <c r="P51" s="158">
        <v>2928000</v>
      </c>
      <c r="Q51" s="164">
        <v>51</v>
      </c>
      <c r="R51" s="195">
        <v>686407888</v>
      </c>
      <c r="S51" s="164">
        <v>51</v>
      </c>
      <c r="T51" s="108">
        <f t="shared" si="2"/>
        <v>686407888</v>
      </c>
      <c r="U51" s="164"/>
      <c r="V51" s="151">
        <f t="shared" si="0"/>
        <v>686407888</v>
      </c>
      <c r="W51" s="174"/>
      <c r="X51" s="153">
        <f t="shared" si="1"/>
        <v>0.45760525866666668</v>
      </c>
      <c r="Y51" s="20"/>
    </row>
    <row r="52" spans="1:25" s="4" customFormat="1" ht="128.1" customHeight="1" x14ac:dyDescent="0.25">
      <c r="A52" s="14"/>
      <c r="B52" s="15"/>
      <c r="C52" s="57"/>
      <c r="D52" s="31" t="s">
        <v>108</v>
      </c>
      <c r="E52" s="61"/>
      <c r="F52" s="119"/>
      <c r="G52" s="159"/>
      <c r="H52" s="128"/>
      <c r="I52" s="175"/>
      <c r="J52" s="25"/>
      <c r="K52" s="164"/>
      <c r="L52" s="169"/>
      <c r="M52" s="164"/>
      <c r="N52" s="176"/>
      <c r="O52" s="164"/>
      <c r="P52" s="120"/>
      <c r="Q52" s="164"/>
      <c r="R52" s="102"/>
      <c r="S52" s="164"/>
      <c r="T52" s="98">
        <f t="shared" si="2"/>
        <v>0</v>
      </c>
      <c r="U52" s="164"/>
      <c r="V52" s="151">
        <f t="shared" si="0"/>
        <v>0</v>
      </c>
      <c r="W52" s="174"/>
      <c r="X52" s="153"/>
      <c r="Y52" s="20"/>
    </row>
    <row r="53" spans="1:25" s="4" customFormat="1" ht="128.1" customHeight="1" x14ac:dyDescent="0.25">
      <c r="A53" s="14"/>
      <c r="B53" s="15"/>
      <c r="C53" s="66" t="s">
        <v>109</v>
      </c>
      <c r="D53" s="31" t="s">
        <v>110</v>
      </c>
      <c r="E53" s="32" t="s">
        <v>247</v>
      </c>
      <c r="F53" s="109">
        <v>1800000000</v>
      </c>
      <c r="G53" s="159"/>
      <c r="H53" s="128"/>
      <c r="I53" s="175"/>
      <c r="J53" s="33">
        <v>3130083600</v>
      </c>
      <c r="K53" s="164"/>
      <c r="L53" s="169"/>
      <c r="M53" s="164"/>
      <c r="N53" s="176"/>
      <c r="O53" s="164"/>
      <c r="P53" s="158">
        <v>307849925</v>
      </c>
      <c r="Q53" s="164">
        <v>86</v>
      </c>
      <c r="R53" s="110">
        <v>437508425</v>
      </c>
      <c r="S53" s="164">
        <v>86</v>
      </c>
      <c r="T53" s="98">
        <f t="shared" si="2"/>
        <v>437508425</v>
      </c>
      <c r="U53" s="164"/>
      <c r="V53" s="151">
        <f t="shared" si="0"/>
        <v>437508425</v>
      </c>
      <c r="W53" s="174"/>
      <c r="X53" s="153">
        <f t="shared" si="1"/>
        <v>0.24306023611111111</v>
      </c>
      <c r="Y53" s="20"/>
    </row>
    <row r="54" spans="1:25" s="4" customFormat="1" ht="96.75" customHeight="1" x14ac:dyDescent="0.25">
      <c r="A54" s="14"/>
      <c r="B54" s="15"/>
      <c r="C54" s="57" t="s">
        <v>111</v>
      </c>
      <c r="D54" s="31" t="s">
        <v>112</v>
      </c>
      <c r="E54" s="61"/>
      <c r="F54" s="119">
        <v>0</v>
      </c>
      <c r="G54" s="159"/>
      <c r="H54" s="128"/>
      <c r="I54" s="175"/>
      <c r="J54" s="25">
        <v>140800000</v>
      </c>
      <c r="K54" s="164"/>
      <c r="L54" s="169"/>
      <c r="M54" s="164"/>
      <c r="N54" s="176"/>
      <c r="O54" s="164"/>
      <c r="P54" s="158">
        <v>53362500</v>
      </c>
      <c r="Q54" s="164">
        <v>79</v>
      </c>
      <c r="R54" s="110">
        <v>102658000</v>
      </c>
      <c r="S54" s="164">
        <v>79</v>
      </c>
      <c r="T54" s="98">
        <f t="shared" si="2"/>
        <v>102658000</v>
      </c>
      <c r="U54" s="164"/>
      <c r="V54" s="151">
        <f t="shared" si="0"/>
        <v>102658000</v>
      </c>
      <c r="W54" s="174"/>
      <c r="X54" s="153"/>
      <c r="Y54" s="20"/>
    </row>
    <row r="55" spans="1:25" s="4" customFormat="1" ht="97.5" customHeight="1" x14ac:dyDescent="0.25">
      <c r="A55" s="14"/>
      <c r="B55" s="15"/>
      <c r="C55" s="57" t="s">
        <v>113</v>
      </c>
      <c r="D55" s="31" t="s">
        <v>114</v>
      </c>
      <c r="E55" s="24" t="s">
        <v>248</v>
      </c>
      <c r="F55" s="25">
        <v>1200000000</v>
      </c>
      <c r="G55" s="159"/>
      <c r="H55" s="162"/>
      <c r="I55" s="175"/>
      <c r="J55" s="25">
        <v>824000000</v>
      </c>
      <c r="K55" s="164"/>
      <c r="L55" s="169"/>
      <c r="M55" s="164"/>
      <c r="N55" s="176"/>
      <c r="O55" s="164"/>
      <c r="P55" s="158">
        <v>207008900</v>
      </c>
      <c r="Q55" s="164">
        <v>90</v>
      </c>
      <c r="R55" s="110">
        <v>762260832</v>
      </c>
      <c r="S55" s="164">
        <v>90</v>
      </c>
      <c r="T55" s="98">
        <f t="shared" si="2"/>
        <v>762260832</v>
      </c>
      <c r="U55" s="164"/>
      <c r="V55" s="151">
        <f t="shared" si="0"/>
        <v>762260832</v>
      </c>
      <c r="W55" s="174"/>
      <c r="X55" s="153">
        <f t="shared" si="1"/>
        <v>0.63521735999999995</v>
      </c>
      <c r="Y55" s="20"/>
    </row>
    <row r="56" spans="1:25" s="4" customFormat="1" ht="128.1" customHeight="1" x14ac:dyDescent="0.25">
      <c r="A56" s="14"/>
      <c r="B56" s="15"/>
      <c r="C56" s="65" t="s">
        <v>36</v>
      </c>
      <c r="D56" s="29"/>
      <c r="E56" s="61"/>
      <c r="F56" s="119">
        <f>SUM(F57:F102)</f>
        <v>27009824000</v>
      </c>
      <c r="G56" s="159"/>
      <c r="H56" s="128"/>
      <c r="I56" s="175"/>
      <c r="J56" s="28">
        <v>76442332511</v>
      </c>
      <c r="K56" s="164"/>
      <c r="L56" s="169"/>
      <c r="M56" s="164"/>
      <c r="N56" s="176"/>
      <c r="O56" s="164"/>
      <c r="P56" s="120">
        <f>SUM(P57:P105)</f>
        <v>20949463011</v>
      </c>
      <c r="Q56" s="120">
        <v>79</v>
      </c>
      <c r="R56" s="120">
        <f>SUM(R57:R105)</f>
        <v>45365565166</v>
      </c>
      <c r="S56" s="120">
        <v>79</v>
      </c>
      <c r="T56" s="98">
        <f t="shared" si="2"/>
        <v>45365565166</v>
      </c>
      <c r="U56" s="164"/>
      <c r="V56" s="151">
        <f t="shared" si="0"/>
        <v>45365565166</v>
      </c>
      <c r="W56" s="174"/>
      <c r="X56" s="153">
        <f t="shared" si="1"/>
        <v>1.6795949935105094</v>
      </c>
      <c r="Y56" s="20"/>
    </row>
    <row r="57" spans="1:25" s="4" customFormat="1" ht="96.75" customHeight="1" x14ac:dyDescent="0.25">
      <c r="A57" s="14"/>
      <c r="B57" s="15"/>
      <c r="C57" s="57" t="s">
        <v>115</v>
      </c>
      <c r="D57" s="34" t="s">
        <v>116</v>
      </c>
      <c r="E57" s="61"/>
      <c r="F57" s="198">
        <v>141015000</v>
      </c>
      <c r="G57" s="159"/>
      <c r="H57" s="128"/>
      <c r="I57" s="175"/>
      <c r="J57" s="25">
        <v>359967500</v>
      </c>
      <c r="K57" s="164"/>
      <c r="L57" s="169"/>
      <c r="M57" s="164"/>
      <c r="N57" s="176"/>
      <c r="O57" s="164"/>
      <c r="P57" s="158">
        <v>848283862</v>
      </c>
      <c r="Q57" s="164">
        <v>92</v>
      </c>
      <c r="R57" s="195">
        <v>2936037844</v>
      </c>
      <c r="S57" s="164">
        <v>92</v>
      </c>
      <c r="T57" s="98">
        <f t="shared" si="2"/>
        <v>2936037844</v>
      </c>
      <c r="U57" s="164"/>
      <c r="V57" s="151">
        <f t="shared" si="0"/>
        <v>2936037844</v>
      </c>
      <c r="W57" s="174"/>
      <c r="X57" s="153">
        <f t="shared" si="1"/>
        <v>20.820748459383754</v>
      </c>
      <c r="Y57" s="20"/>
    </row>
    <row r="58" spans="1:25" s="4" customFormat="1" ht="108.75" customHeight="1" x14ac:dyDescent="0.25">
      <c r="A58" s="14"/>
      <c r="B58" s="15"/>
      <c r="C58" s="57" t="s">
        <v>117</v>
      </c>
      <c r="D58" s="26" t="s">
        <v>118</v>
      </c>
      <c r="E58" s="35">
        <v>0.75</v>
      </c>
      <c r="F58" s="111">
        <v>21600000</v>
      </c>
      <c r="G58" s="159"/>
      <c r="H58" s="199"/>
      <c r="I58" s="175"/>
      <c r="J58" s="36">
        <v>56718500</v>
      </c>
      <c r="K58" s="164"/>
      <c r="L58" s="169"/>
      <c r="M58" s="164"/>
      <c r="N58" s="176"/>
      <c r="O58" s="164"/>
      <c r="P58" s="120">
        <v>0</v>
      </c>
      <c r="Q58" s="164">
        <v>100</v>
      </c>
      <c r="R58" s="195">
        <v>25196600</v>
      </c>
      <c r="S58" s="164">
        <v>100</v>
      </c>
      <c r="T58" s="98">
        <f t="shared" si="2"/>
        <v>25196600</v>
      </c>
      <c r="U58" s="164"/>
      <c r="V58" s="151">
        <f t="shared" si="0"/>
        <v>25196600</v>
      </c>
      <c r="W58" s="174"/>
      <c r="X58" s="153">
        <f t="shared" si="1"/>
        <v>1.1665092592592592</v>
      </c>
      <c r="Y58" s="20"/>
    </row>
    <row r="59" spans="1:25" s="4" customFormat="1" ht="94.5" customHeight="1" x14ac:dyDescent="0.25">
      <c r="A59" s="14"/>
      <c r="B59" s="15"/>
      <c r="C59" s="17" t="s">
        <v>119</v>
      </c>
      <c r="D59" s="37" t="s">
        <v>120</v>
      </c>
      <c r="E59" s="30">
        <v>1</v>
      </c>
      <c r="F59" s="112">
        <v>32500000</v>
      </c>
      <c r="G59" s="159"/>
      <c r="H59" s="128"/>
      <c r="I59" s="175"/>
      <c r="J59" s="25"/>
      <c r="K59" s="164"/>
      <c r="L59" s="169"/>
      <c r="M59" s="164"/>
      <c r="N59" s="176"/>
      <c r="O59" s="164"/>
      <c r="P59" s="120"/>
      <c r="Q59" s="164"/>
      <c r="R59" s="102"/>
      <c r="S59" s="164"/>
      <c r="T59" s="98">
        <f t="shared" si="2"/>
        <v>0</v>
      </c>
      <c r="U59" s="164"/>
      <c r="V59" s="151">
        <f t="shared" si="0"/>
        <v>0</v>
      </c>
      <c r="W59" s="174"/>
      <c r="X59" s="153">
        <f t="shared" si="1"/>
        <v>0</v>
      </c>
      <c r="Y59" s="20"/>
    </row>
    <row r="60" spans="1:25" s="4" customFormat="1" ht="90.75" customHeight="1" x14ac:dyDescent="0.25">
      <c r="A60" s="14"/>
      <c r="B60" s="15"/>
      <c r="C60" s="57" t="s">
        <v>37</v>
      </c>
      <c r="D60" s="38" t="s">
        <v>121</v>
      </c>
      <c r="E60" s="39" t="s">
        <v>213</v>
      </c>
      <c r="F60" s="113">
        <v>170000000</v>
      </c>
      <c r="G60" s="159"/>
      <c r="H60" s="128"/>
      <c r="I60" s="175"/>
      <c r="J60" s="25"/>
      <c r="K60" s="164"/>
      <c r="L60" s="169"/>
      <c r="M60" s="164"/>
      <c r="N60" s="176"/>
      <c r="O60" s="164"/>
      <c r="P60" s="120">
        <v>0</v>
      </c>
      <c r="Q60" s="164">
        <v>5</v>
      </c>
      <c r="R60" s="195">
        <v>6400000</v>
      </c>
      <c r="S60" s="164">
        <v>5</v>
      </c>
      <c r="T60" s="98">
        <f t="shared" si="2"/>
        <v>6400000</v>
      </c>
      <c r="U60" s="164"/>
      <c r="V60" s="151">
        <f t="shared" si="0"/>
        <v>6400000</v>
      </c>
      <c r="W60" s="174"/>
      <c r="X60" s="153">
        <f t="shared" si="1"/>
        <v>3.7647058823529408E-2</v>
      </c>
      <c r="Y60" s="20"/>
    </row>
    <row r="61" spans="1:25" s="4" customFormat="1" ht="102.75" customHeight="1" x14ac:dyDescent="0.25">
      <c r="A61" s="14"/>
      <c r="B61" s="15"/>
      <c r="C61" s="57" t="s">
        <v>122</v>
      </c>
      <c r="D61" s="40" t="s">
        <v>123</v>
      </c>
      <c r="E61" s="39" t="s">
        <v>213</v>
      </c>
      <c r="F61" s="114">
        <v>250000000</v>
      </c>
      <c r="G61" s="159"/>
      <c r="H61" s="128"/>
      <c r="I61" s="175"/>
      <c r="J61" s="25">
        <v>207615000</v>
      </c>
      <c r="K61" s="164"/>
      <c r="L61" s="169"/>
      <c r="M61" s="164"/>
      <c r="N61" s="176"/>
      <c r="O61" s="164"/>
      <c r="P61" s="158">
        <v>22630000</v>
      </c>
      <c r="Q61" s="164">
        <v>43</v>
      </c>
      <c r="R61" s="195">
        <v>64625000</v>
      </c>
      <c r="S61" s="164">
        <v>43</v>
      </c>
      <c r="T61" s="98">
        <f t="shared" si="2"/>
        <v>64625000</v>
      </c>
      <c r="U61" s="164"/>
      <c r="V61" s="151">
        <f t="shared" si="0"/>
        <v>64625000</v>
      </c>
      <c r="W61" s="174"/>
      <c r="X61" s="153">
        <f t="shared" si="1"/>
        <v>0.25850000000000001</v>
      </c>
      <c r="Y61" s="20"/>
    </row>
    <row r="62" spans="1:25" s="4" customFormat="1" ht="102.75" customHeight="1" x14ac:dyDescent="0.25">
      <c r="A62" s="14"/>
      <c r="B62" s="15"/>
      <c r="C62" s="57" t="s">
        <v>124</v>
      </c>
      <c r="D62" s="22" t="s">
        <v>125</v>
      </c>
      <c r="E62" s="39" t="s">
        <v>213</v>
      </c>
      <c r="F62" s="25">
        <v>73000000</v>
      </c>
      <c r="G62" s="159"/>
      <c r="H62" s="128"/>
      <c r="I62" s="175"/>
      <c r="J62" s="25"/>
      <c r="K62" s="164"/>
      <c r="L62" s="169"/>
      <c r="M62" s="164"/>
      <c r="N62" s="176"/>
      <c r="O62" s="164"/>
      <c r="P62" s="158">
        <v>1097387886</v>
      </c>
      <c r="Q62" s="164">
        <v>83</v>
      </c>
      <c r="R62" s="195">
        <v>3405637095</v>
      </c>
      <c r="S62" s="164">
        <v>83</v>
      </c>
      <c r="T62" s="98">
        <f t="shared" si="2"/>
        <v>3405637095</v>
      </c>
      <c r="U62" s="164"/>
      <c r="V62" s="151">
        <f t="shared" si="0"/>
        <v>3405637095</v>
      </c>
      <c r="W62" s="174"/>
      <c r="X62" s="153">
        <f>V62/F62*100%</f>
        <v>46.652562945205482</v>
      </c>
      <c r="Y62" s="20"/>
    </row>
    <row r="63" spans="1:25" s="4" customFormat="1" ht="99" customHeight="1" x14ac:dyDescent="0.25">
      <c r="A63" s="14"/>
      <c r="B63" s="15"/>
      <c r="C63" s="57" t="s">
        <v>126</v>
      </c>
      <c r="D63" s="22" t="s">
        <v>127</v>
      </c>
      <c r="E63" s="39" t="s">
        <v>213</v>
      </c>
      <c r="F63" s="25">
        <v>5000000000</v>
      </c>
      <c r="G63" s="159"/>
      <c r="H63" s="128"/>
      <c r="I63" s="175"/>
      <c r="J63" s="25"/>
      <c r="K63" s="164"/>
      <c r="L63" s="169"/>
      <c r="M63" s="164"/>
      <c r="N63" s="176"/>
      <c r="O63" s="164"/>
      <c r="P63" s="158">
        <v>5826121687</v>
      </c>
      <c r="Q63" s="164">
        <v>68</v>
      </c>
      <c r="R63" s="195">
        <v>19133370059</v>
      </c>
      <c r="S63" s="164">
        <v>68</v>
      </c>
      <c r="T63" s="98">
        <f t="shared" si="2"/>
        <v>19133370059</v>
      </c>
      <c r="U63" s="164"/>
      <c r="V63" s="151">
        <f t="shared" si="0"/>
        <v>19133370059</v>
      </c>
      <c r="W63" s="174"/>
      <c r="X63" s="153">
        <f>SUM(X55:X62)</f>
        <v>71.250780076182537</v>
      </c>
      <c r="Y63" s="20"/>
    </row>
    <row r="64" spans="1:25" s="4" customFormat="1" ht="102" customHeight="1" x14ac:dyDescent="0.25">
      <c r="A64" s="14"/>
      <c r="B64" s="15"/>
      <c r="C64" s="57" t="s">
        <v>38</v>
      </c>
      <c r="D64" s="41" t="s">
        <v>128</v>
      </c>
      <c r="E64" s="39" t="s">
        <v>213</v>
      </c>
      <c r="F64" s="113">
        <v>101250000</v>
      </c>
      <c r="G64" s="159"/>
      <c r="H64" s="200"/>
      <c r="I64" s="175"/>
      <c r="J64" s="36">
        <v>883612900</v>
      </c>
      <c r="K64" s="164"/>
      <c r="L64" s="169"/>
      <c r="M64" s="164"/>
      <c r="N64" s="176"/>
      <c r="O64" s="164"/>
      <c r="P64" s="158">
        <v>779342600</v>
      </c>
      <c r="Q64" s="164">
        <v>86</v>
      </c>
      <c r="R64" s="195">
        <v>2039165050</v>
      </c>
      <c r="S64" s="164">
        <v>86</v>
      </c>
      <c r="T64" s="98">
        <f t="shared" si="2"/>
        <v>2039165050</v>
      </c>
      <c r="U64" s="164"/>
      <c r="V64" s="151">
        <f t="shared" si="0"/>
        <v>2039165050</v>
      </c>
      <c r="W64" s="174"/>
      <c r="X64" s="153">
        <f>V64/F64*100%</f>
        <v>20.139901728395063</v>
      </c>
      <c r="Y64" s="20"/>
    </row>
    <row r="65" spans="1:25" s="4" customFormat="1" ht="56.25" customHeight="1" x14ac:dyDescent="0.25">
      <c r="A65" s="14"/>
      <c r="B65" s="15"/>
      <c r="C65" s="67"/>
      <c r="D65" s="42" t="s">
        <v>129</v>
      </c>
      <c r="E65" s="61"/>
      <c r="F65" s="119"/>
      <c r="G65" s="159"/>
      <c r="H65" s="200"/>
      <c r="I65" s="175"/>
      <c r="J65" s="36"/>
      <c r="K65" s="164"/>
      <c r="L65" s="169"/>
      <c r="M65" s="164"/>
      <c r="N65" s="176"/>
      <c r="O65" s="164"/>
      <c r="P65" s="120"/>
      <c r="Q65" s="164"/>
      <c r="R65" s="102"/>
      <c r="S65" s="164"/>
      <c r="T65" s="98">
        <f t="shared" si="2"/>
        <v>0</v>
      </c>
      <c r="U65" s="164"/>
      <c r="V65" s="151">
        <f t="shared" si="0"/>
        <v>0</v>
      </c>
      <c r="W65" s="174"/>
      <c r="X65" s="153"/>
      <c r="Y65" s="20"/>
    </row>
    <row r="66" spans="1:25" s="4" customFormat="1" ht="96" customHeight="1" x14ac:dyDescent="0.25">
      <c r="A66" s="14"/>
      <c r="B66" s="15"/>
      <c r="C66" s="67"/>
      <c r="D66" s="42" t="s">
        <v>130</v>
      </c>
      <c r="E66" s="61"/>
      <c r="F66" s="119"/>
      <c r="G66" s="159"/>
      <c r="H66" s="200"/>
      <c r="I66" s="175"/>
      <c r="J66" s="36"/>
      <c r="K66" s="164"/>
      <c r="L66" s="169"/>
      <c r="M66" s="164"/>
      <c r="N66" s="176"/>
      <c r="O66" s="164"/>
      <c r="P66" s="120"/>
      <c r="Q66" s="164"/>
      <c r="R66" s="102"/>
      <c r="S66" s="164"/>
      <c r="T66" s="98">
        <f t="shared" si="2"/>
        <v>0</v>
      </c>
      <c r="U66" s="164"/>
      <c r="V66" s="151">
        <f t="shared" si="0"/>
        <v>0</v>
      </c>
      <c r="W66" s="174"/>
      <c r="X66" s="153"/>
      <c r="Y66" s="20"/>
    </row>
    <row r="67" spans="1:25" s="4" customFormat="1" ht="79.5" customHeight="1" x14ac:dyDescent="0.25">
      <c r="A67" s="14"/>
      <c r="B67" s="15"/>
      <c r="C67" s="67"/>
      <c r="D67" s="42" t="s">
        <v>131</v>
      </c>
      <c r="E67" s="61"/>
      <c r="F67" s="119"/>
      <c r="G67" s="159"/>
      <c r="H67" s="200"/>
      <c r="I67" s="175"/>
      <c r="J67" s="36"/>
      <c r="K67" s="164"/>
      <c r="L67" s="169"/>
      <c r="M67" s="164"/>
      <c r="N67" s="176"/>
      <c r="O67" s="164"/>
      <c r="P67" s="120"/>
      <c r="Q67" s="164"/>
      <c r="R67" s="102"/>
      <c r="S67" s="164"/>
      <c r="T67" s="98">
        <f t="shared" si="2"/>
        <v>0</v>
      </c>
      <c r="U67" s="164"/>
      <c r="V67" s="151">
        <f t="shared" si="0"/>
        <v>0</v>
      </c>
      <c r="W67" s="174"/>
      <c r="X67" s="153"/>
      <c r="Y67" s="20"/>
    </row>
    <row r="68" spans="1:25" s="4" customFormat="1" ht="63" customHeight="1" x14ac:dyDescent="0.25">
      <c r="A68" s="14"/>
      <c r="B68" s="15"/>
      <c r="C68" s="67"/>
      <c r="D68" s="42" t="s">
        <v>132</v>
      </c>
      <c r="E68" s="61"/>
      <c r="F68" s="119"/>
      <c r="G68" s="159"/>
      <c r="H68" s="200"/>
      <c r="I68" s="175"/>
      <c r="J68" s="36"/>
      <c r="K68" s="164"/>
      <c r="L68" s="169"/>
      <c r="M68" s="164"/>
      <c r="N68" s="176"/>
      <c r="O68" s="164"/>
      <c r="P68" s="120"/>
      <c r="Q68" s="164"/>
      <c r="R68" s="102"/>
      <c r="S68" s="164"/>
      <c r="T68" s="98">
        <f t="shared" si="2"/>
        <v>0</v>
      </c>
      <c r="U68" s="164"/>
      <c r="V68" s="151">
        <f t="shared" si="0"/>
        <v>0</v>
      </c>
      <c r="W68" s="174"/>
      <c r="X68" s="153"/>
      <c r="Y68" s="20"/>
    </row>
    <row r="69" spans="1:25" s="4" customFormat="1" ht="93" customHeight="1" x14ac:dyDescent="0.25">
      <c r="A69" s="14"/>
      <c r="B69" s="15"/>
      <c r="C69" s="67"/>
      <c r="D69" s="43" t="s">
        <v>133</v>
      </c>
      <c r="E69" s="61"/>
      <c r="F69" s="119"/>
      <c r="G69" s="159"/>
      <c r="H69" s="200"/>
      <c r="I69" s="175"/>
      <c r="J69" s="36"/>
      <c r="K69" s="164"/>
      <c r="L69" s="169"/>
      <c r="M69" s="164"/>
      <c r="N69" s="176"/>
      <c r="O69" s="164"/>
      <c r="P69" s="120"/>
      <c r="Q69" s="164"/>
      <c r="R69" s="102"/>
      <c r="S69" s="164"/>
      <c r="T69" s="98">
        <f t="shared" si="2"/>
        <v>0</v>
      </c>
      <c r="U69" s="164"/>
      <c r="V69" s="151">
        <f t="shared" si="0"/>
        <v>0</v>
      </c>
      <c r="W69" s="174"/>
      <c r="X69" s="153"/>
      <c r="Y69" s="20"/>
    </row>
    <row r="70" spans="1:25" s="4" customFormat="1" ht="63" customHeight="1" x14ac:dyDescent="0.25">
      <c r="A70" s="14"/>
      <c r="B70" s="15"/>
      <c r="C70" s="67"/>
      <c r="D70" s="42" t="s">
        <v>134</v>
      </c>
      <c r="E70" s="61"/>
      <c r="F70" s="119"/>
      <c r="G70" s="159"/>
      <c r="H70" s="200"/>
      <c r="I70" s="175"/>
      <c r="J70" s="36"/>
      <c r="K70" s="164"/>
      <c r="L70" s="169"/>
      <c r="M70" s="164"/>
      <c r="N70" s="176"/>
      <c r="O70" s="164"/>
      <c r="P70" s="120"/>
      <c r="Q70" s="164"/>
      <c r="R70" s="102"/>
      <c r="S70" s="164"/>
      <c r="T70" s="98">
        <f t="shared" si="2"/>
        <v>0</v>
      </c>
      <c r="U70" s="164"/>
      <c r="V70" s="151">
        <f t="shared" si="0"/>
        <v>0</v>
      </c>
      <c r="W70" s="174"/>
      <c r="X70" s="153"/>
      <c r="Y70" s="20"/>
    </row>
    <row r="71" spans="1:25" s="4" customFormat="1" ht="62.25" customHeight="1" x14ac:dyDescent="0.25">
      <c r="A71" s="14"/>
      <c r="B71" s="15"/>
      <c r="C71" s="67"/>
      <c r="D71" s="42" t="s">
        <v>135</v>
      </c>
      <c r="E71" s="61"/>
      <c r="F71" s="119"/>
      <c r="G71" s="159"/>
      <c r="H71" s="200"/>
      <c r="I71" s="175"/>
      <c r="J71" s="36"/>
      <c r="K71" s="164"/>
      <c r="L71" s="169"/>
      <c r="M71" s="164"/>
      <c r="N71" s="176"/>
      <c r="O71" s="164"/>
      <c r="P71" s="120"/>
      <c r="Q71" s="164"/>
      <c r="R71" s="102"/>
      <c r="S71" s="164"/>
      <c r="T71" s="98">
        <f t="shared" si="2"/>
        <v>0</v>
      </c>
      <c r="U71" s="164"/>
      <c r="V71" s="151">
        <f t="shared" si="0"/>
        <v>0</v>
      </c>
      <c r="W71" s="174"/>
      <c r="X71" s="153"/>
      <c r="Y71" s="20"/>
    </row>
    <row r="72" spans="1:25" s="4" customFormat="1" ht="53.25" customHeight="1" x14ac:dyDescent="0.25">
      <c r="A72" s="14"/>
      <c r="B72" s="15"/>
      <c r="C72" s="67"/>
      <c r="D72" s="42" t="s">
        <v>136</v>
      </c>
      <c r="E72" s="61"/>
      <c r="F72" s="119"/>
      <c r="G72" s="159"/>
      <c r="H72" s="200"/>
      <c r="I72" s="175"/>
      <c r="J72" s="36"/>
      <c r="K72" s="164"/>
      <c r="L72" s="169"/>
      <c r="M72" s="164"/>
      <c r="N72" s="176"/>
      <c r="O72" s="164"/>
      <c r="P72" s="120"/>
      <c r="Q72" s="164"/>
      <c r="R72" s="102"/>
      <c r="S72" s="164"/>
      <c r="T72" s="98">
        <f t="shared" si="2"/>
        <v>0</v>
      </c>
      <c r="U72" s="164"/>
      <c r="V72" s="151">
        <f t="shared" ref="V72:V120" si="6">H72+T72</f>
        <v>0</v>
      </c>
      <c r="W72" s="174"/>
      <c r="X72" s="153"/>
      <c r="Y72" s="20"/>
    </row>
    <row r="73" spans="1:25" s="4" customFormat="1" ht="57" customHeight="1" x14ac:dyDescent="0.25">
      <c r="A73" s="14"/>
      <c r="B73" s="15"/>
      <c r="C73" s="67"/>
      <c r="D73" s="43" t="s">
        <v>137</v>
      </c>
      <c r="E73" s="61"/>
      <c r="F73" s="119"/>
      <c r="G73" s="159"/>
      <c r="H73" s="200"/>
      <c r="I73" s="175"/>
      <c r="J73" s="36"/>
      <c r="K73" s="164"/>
      <c r="L73" s="169"/>
      <c r="M73" s="164"/>
      <c r="N73" s="176"/>
      <c r="O73" s="164"/>
      <c r="P73" s="120"/>
      <c r="Q73" s="164"/>
      <c r="R73" s="102"/>
      <c r="S73" s="164"/>
      <c r="T73" s="98">
        <f t="shared" si="2"/>
        <v>0</v>
      </c>
      <c r="U73" s="164"/>
      <c r="V73" s="151">
        <f t="shared" si="6"/>
        <v>0</v>
      </c>
      <c r="W73" s="174"/>
      <c r="X73" s="153"/>
      <c r="Y73" s="20"/>
    </row>
    <row r="74" spans="1:25" s="4" customFormat="1" ht="57.75" customHeight="1" x14ac:dyDescent="0.25">
      <c r="A74" s="14"/>
      <c r="B74" s="15"/>
      <c r="C74" s="67"/>
      <c r="D74" s="42" t="s">
        <v>138</v>
      </c>
      <c r="E74" s="61"/>
      <c r="F74" s="119"/>
      <c r="G74" s="159"/>
      <c r="H74" s="200"/>
      <c r="I74" s="175"/>
      <c r="J74" s="36"/>
      <c r="K74" s="164"/>
      <c r="L74" s="169"/>
      <c r="M74" s="164"/>
      <c r="N74" s="176"/>
      <c r="O74" s="164"/>
      <c r="P74" s="120"/>
      <c r="Q74" s="164"/>
      <c r="R74" s="102"/>
      <c r="S74" s="164"/>
      <c r="T74" s="98">
        <f t="shared" si="2"/>
        <v>0</v>
      </c>
      <c r="U74" s="164"/>
      <c r="V74" s="151">
        <f t="shared" si="6"/>
        <v>0</v>
      </c>
      <c r="W74" s="174"/>
      <c r="X74" s="153"/>
      <c r="Y74" s="20"/>
    </row>
    <row r="75" spans="1:25" s="4" customFormat="1" ht="78.75" customHeight="1" x14ac:dyDescent="0.25">
      <c r="A75" s="14"/>
      <c r="B75" s="15"/>
      <c r="C75" s="67"/>
      <c r="D75" s="43" t="s">
        <v>139</v>
      </c>
      <c r="E75" s="61"/>
      <c r="F75" s="119"/>
      <c r="G75" s="159"/>
      <c r="H75" s="200"/>
      <c r="I75" s="175"/>
      <c r="J75" s="36"/>
      <c r="K75" s="164"/>
      <c r="L75" s="169"/>
      <c r="M75" s="164"/>
      <c r="N75" s="176"/>
      <c r="O75" s="164"/>
      <c r="P75" s="120"/>
      <c r="Q75" s="164"/>
      <c r="R75" s="102"/>
      <c r="S75" s="164"/>
      <c r="T75" s="98">
        <f t="shared" ref="T75:T120" si="7">R75</f>
        <v>0</v>
      </c>
      <c r="U75" s="164"/>
      <c r="V75" s="151">
        <f t="shared" si="6"/>
        <v>0</v>
      </c>
      <c r="W75" s="174"/>
      <c r="X75" s="153"/>
      <c r="Y75" s="20"/>
    </row>
    <row r="76" spans="1:25" s="4" customFormat="1" ht="58.5" customHeight="1" x14ac:dyDescent="0.25">
      <c r="A76" s="14"/>
      <c r="B76" s="15"/>
      <c r="C76" s="67"/>
      <c r="D76" s="42" t="s">
        <v>140</v>
      </c>
      <c r="E76" s="61"/>
      <c r="F76" s="119"/>
      <c r="G76" s="159"/>
      <c r="H76" s="200"/>
      <c r="I76" s="175"/>
      <c r="J76" s="36"/>
      <c r="K76" s="164"/>
      <c r="L76" s="169"/>
      <c r="M76" s="164"/>
      <c r="N76" s="176"/>
      <c r="O76" s="164"/>
      <c r="P76" s="120"/>
      <c r="Q76" s="164"/>
      <c r="R76" s="102"/>
      <c r="S76" s="164"/>
      <c r="T76" s="98">
        <f t="shared" si="7"/>
        <v>0</v>
      </c>
      <c r="U76" s="164"/>
      <c r="V76" s="151">
        <f t="shared" si="6"/>
        <v>0</v>
      </c>
      <c r="W76" s="174"/>
      <c r="X76" s="153"/>
      <c r="Y76" s="20"/>
    </row>
    <row r="77" spans="1:25" s="4" customFormat="1" ht="81.75" customHeight="1" x14ac:dyDescent="0.25">
      <c r="A77" s="14"/>
      <c r="B77" s="15"/>
      <c r="C77" s="67"/>
      <c r="D77" s="42" t="s">
        <v>141</v>
      </c>
      <c r="E77" s="61"/>
      <c r="F77" s="119"/>
      <c r="G77" s="159"/>
      <c r="H77" s="200"/>
      <c r="I77" s="175"/>
      <c r="J77" s="36"/>
      <c r="K77" s="164"/>
      <c r="L77" s="169"/>
      <c r="M77" s="164"/>
      <c r="N77" s="176"/>
      <c r="O77" s="164"/>
      <c r="P77" s="120"/>
      <c r="Q77" s="164"/>
      <c r="R77" s="102"/>
      <c r="S77" s="164"/>
      <c r="T77" s="98">
        <f t="shared" si="7"/>
        <v>0</v>
      </c>
      <c r="U77" s="164"/>
      <c r="V77" s="151">
        <f t="shared" si="6"/>
        <v>0</v>
      </c>
      <c r="W77" s="174"/>
      <c r="X77" s="153"/>
      <c r="Y77" s="20"/>
    </row>
    <row r="78" spans="1:25" s="4" customFormat="1" ht="66.75" customHeight="1" x14ac:dyDescent="0.25">
      <c r="A78" s="14"/>
      <c r="B78" s="15"/>
      <c r="C78" s="67"/>
      <c r="D78" s="42" t="s">
        <v>142</v>
      </c>
      <c r="E78" s="61"/>
      <c r="F78" s="119"/>
      <c r="G78" s="159"/>
      <c r="H78" s="200"/>
      <c r="I78" s="175"/>
      <c r="J78" s="36"/>
      <c r="K78" s="164"/>
      <c r="L78" s="169"/>
      <c r="M78" s="164"/>
      <c r="N78" s="176"/>
      <c r="O78" s="164"/>
      <c r="P78" s="120"/>
      <c r="Q78" s="164"/>
      <c r="R78" s="102"/>
      <c r="S78" s="164"/>
      <c r="T78" s="98">
        <f t="shared" si="7"/>
        <v>0</v>
      </c>
      <c r="U78" s="164"/>
      <c r="V78" s="151">
        <f t="shared" si="6"/>
        <v>0</v>
      </c>
      <c r="W78" s="174"/>
      <c r="X78" s="153"/>
      <c r="Y78" s="20"/>
    </row>
    <row r="79" spans="1:25" s="4" customFormat="1" ht="93" customHeight="1" x14ac:dyDescent="0.25">
      <c r="A79" s="14"/>
      <c r="B79" s="15"/>
      <c r="C79" s="67"/>
      <c r="D79" s="43" t="s">
        <v>143</v>
      </c>
      <c r="E79" s="61"/>
      <c r="F79" s="119"/>
      <c r="G79" s="159"/>
      <c r="H79" s="200"/>
      <c r="I79" s="175"/>
      <c r="J79" s="36"/>
      <c r="K79" s="164"/>
      <c r="L79" s="169"/>
      <c r="M79" s="164"/>
      <c r="N79" s="176"/>
      <c r="O79" s="164"/>
      <c r="P79" s="120"/>
      <c r="Q79" s="164"/>
      <c r="R79" s="102"/>
      <c r="S79" s="164"/>
      <c r="T79" s="98">
        <f t="shared" si="7"/>
        <v>0</v>
      </c>
      <c r="U79" s="164"/>
      <c r="V79" s="151">
        <f t="shared" si="6"/>
        <v>0</v>
      </c>
      <c r="W79" s="174"/>
      <c r="X79" s="153"/>
      <c r="Y79" s="20"/>
    </row>
    <row r="80" spans="1:25" s="4" customFormat="1" ht="76.5" customHeight="1" x14ac:dyDescent="0.25">
      <c r="A80" s="14"/>
      <c r="B80" s="15"/>
      <c r="C80" s="67"/>
      <c r="D80" s="43" t="s">
        <v>144</v>
      </c>
      <c r="E80" s="61"/>
      <c r="F80" s="119"/>
      <c r="G80" s="159"/>
      <c r="H80" s="200"/>
      <c r="I80" s="175"/>
      <c r="J80" s="36"/>
      <c r="K80" s="164"/>
      <c r="L80" s="169"/>
      <c r="M80" s="164"/>
      <c r="N80" s="176"/>
      <c r="O80" s="164"/>
      <c r="P80" s="120"/>
      <c r="Q80" s="164"/>
      <c r="R80" s="102"/>
      <c r="S80" s="164"/>
      <c r="T80" s="98">
        <f t="shared" si="7"/>
        <v>0</v>
      </c>
      <c r="U80" s="164"/>
      <c r="V80" s="151">
        <f t="shared" si="6"/>
        <v>0</v>
      </c>
      <c r="W80" s="174"/>
      <c r="X80" s="153"/>
      <c r="Y80" s="20"/>
    </row>
    <row r="81" spans="1:25" s="4" customFormat="1" ht="72.75" customHeight="1" x14ac:dyDescent="0.25">
      <c r="A81" s="14"/>
      <c r="B81" s="15"/>
      <c r="C81" s="67"/>
      <c r="D81" s="43" t="s">
        <v>145</v>
      </c>
      <c r="E81" s="61"/>
      <c r="F81" s="119"/>
      <c r="G81" s="159"/>
      <c r="H81" s="200"/>
      <c r="I81" s="175"/>
      <c r="J81" s="36"/>
      <c r="K81" s="164"/>
      <c r="L81" s="169"/>
      <c r="M81" s="164"/>
      <c r="N81" s="176"/>
      <c r="O81" s="164"/>
      <c r="P81" s="120"/>
      <c r="Q81" s="164"/>
      <c r="R81" s="102"/>
      <c r="S81" s="164"/>
      <c r="T81" s="98">
        <f t="shared" si="7"/>
        <v>0</v>
      </c>
      <c r="U81" s="164"/>
      <c r="V81" s="151">
        <f t="shared" si="6"/>
        <v>0</v>
      </c>
      <c r="W81" s="174"/>
      <c r="X81" s="153"/>
      <c r="Y81" s="20"/>
    </row>
    <row r="82" spans="1:25" s="4" customFormat="1" ht="77.25" customHeight="1" x14ac:dyDescent="0.25">
      <c r="A82" s="14"/>
      <c r="B82" s="15"/>
      <c r="C82" s="67"/>
      <c r="D82" s="43" t="s">
        <v>146</v>
      </c>
      <c r="E82" s="61"/>
      <c r="F82" s="119"/>
      <c r="G82" s="159"/>
      <c r="H82" s="200"/>
      <c r="I82" s="175"/>
      <c r="J82" s="36"/>
      <c r="K82" s="164"/>
      <c r="L82" s="169"/>
      <c r="M82" s="164"/>
      <c r="N82" s="176"/>
      <c r="O82" s="164"/>
      <c r="P82" s="120"/>
      <c r="Q82" s="164"/>
      <c r="R82" s="102"/>
      <c r="S82" s="164"/>
      <c r="T82" s="98">
        <f t="shared" si="7"/>
        <v>0</v>
      </c>
      <c r="U82" s="164"/>
      <c r="V82" s="151">
        <f t="shared" si="6"/>
        <v>0</v>
      </c>
      <c r="W82" s="174"/>
      <c r="X82" s="153"/>
      <c r="Y82" s="20"/>
    </row>
    <row r="83" spans="1:25" s="4" customFormat="1" ht="62.25" customHeight="1" x14ac:dyDescent="0.25">
      <c r="A83" s="14"/>
      <c r="B83" s="15"/>
      <c r="C83" s="67"/>
      <c r="D83" s="42" t="s">
        <v>147</v>
      </c>
      <c r="E83" s="61"/>
      <c r="F83" s="119"/>
      <c r="G83" s="159"/>
      <c r="H83" s="200"/>
      <c r="I83" s="175"/>
      <c r="J83" s="36"/>
      <c r="K83" s="164"/>
      <c r="L83" s="169"/>
      <c r="M83" s="164"/>
      <c r="N83" s="176"/>
      <c r="O83" s="164"/>
      <c r="P83" s="120"/>
      <c r="Q83" s="164"/>
      <c r="R83" s="102"/>
      <c r="S83" s="164"/>
      <c r="T83" s="98">
        <f t="shared" si="7"/>
        <v>0</v>
      </c>
      <c r="U83" s="164"/>
      <c r="V83" s="151">
        <f t="shared" si="6"/>
        <v>0</v>
      </c>
      <c r="W83" s="174"/>
      <c r="X83" s="153"/>
      <c r="Y83" s="20"/>
    </row>
    <row r="84" spans="1:25" s="4" customFormat="1" ht="76.5" customHeight="1" x14ac:dyDescent="0.25">
      <c r="A84" s="14"/>
      <c r="B84" s="15"/>
      <c r="C84" s="67"/>
      <c r="D84" s="43" t="s">
        <v>148</v>
      </c>
      <c r="E84" s="61"/>
      <c r="F84" s="119"/>
      <c r="G84" s="159"/>
      <c r="H84" s="200"/>
      <c r="I84" s="175"/>
      <c r="J84" s="36"/>
      <c r="K84" s="164"/>
      <c r="L84" s="169"/>
      <c r="M84" s="164"/>
      <c r="N84" s="176"/>
      <c r="O84" s="164"/>
      <c r="P84" s="120"/>
      <c r="Q84" s="164"/>
      <c r="R84" s="102"/>
      <c r="S84" s="164"/>
      <c r="T84" s="98">
        <f t="shared" si="7"/>
        <v>0</v>
      </c>
      <c r="U84" s="164"/>
      <c r="V84" s="151">
        <f t="shared" si="6"/>
        <v>0</v>
      </c>
      <c r="W84" s="174"/>
      <c r="X84" s="153"/>
      <c r="Y84" s="20"/>
    </row>
    <row r="85" spans="1:25" s="4" customFormat="1" ht="63" customHeight="1" x14ac:dyDescent="0.25">
      <c r="A85" s="14"/>
      <c r="B85" s="15"/>
      <c r="C85" s="67"/>
      <c r="D85" s="41" t="s">
        <v>149</v>
      </c>
      <c r="E85" s="61"/>
      <c r="F85" s="119"/>
      <c r="G85" s="159"/>
      <c r="H85" s="128"/>
      <c r="I85" s="175"/>
      <c r="J85" s="25"/>
      <c r="K85" s="164"/>
      <c r="L85" s="169"/>
      <c r="M85" s="164"/>
      <c r="N85" s="176"/>
      <c r="O85" s="164"/>
      <c r="P85" s="120"/>
      <c r="Q85" s="164"/>
      <c r="R85" s="102"/>
      <c r="S85" s="164"/>
      <c r="T85" s="98">
        <f t="shared" si="7"/>
        <v>0</v>
      </c>
      <c r="U85" s="164"/>
      <c r="V85" s="151">
        <f t="shared" si="6"/>
        <v>0</v>
      </c>
      <c r="W85" s="174"/>
      <c r="X85" s="153"/>
      <c r="Y85" s="20"/>
    </row>
    <row r="86" spans="1:25" s="4" customFormat="1" ht="98.25" customHeight="1" x14ac:dyDescent="0.25">
      <c r="A86" s="14"/>
      <c r="B86" s="15"/>
      <c r="C86" s="57" t="s">
        <v>150</v>
      </c>
      <c r="D86" s="37" t="s">
        <v>151</v>
      </c>
      <c r="E86" s="44" t="s">
        <v>214</v>
      </c>
      <c r="F86" s="113">
        <v>150000000</v>
      </c>
      <c r="G86" s="159"/>
      <c r="H86" s="128"/>
      <c r="I86" s="175"/>
      <c r="J86" s="25">
        <v>354300000</v>
      </c>
      <c r="K86" s="164"/>
      <c r="L86" s="169"/>
      <c r="M86" s="164"/>
      <c r="N86" s="176"/>
      <c r="O86" s="164"/>
      <c r="P86" s="158">
        <v>39327500</v>
      </c>
      <c r="Q86" s="164">
        <v>91</v>
      </c>
      <c r="R86" s="195">
        <v>177284081</v>
      </c>
      <c r="S86" s="164">
        <v>91</v>
      </c>
      <c r="T86" s="98">
        <f t="shared" si="7"/>
        <v>177284081</v>
      </c>
      <c r="U86" s="164"/>
      <c r="V86" s="151">
        <f t="shared" si="6"/>
        <v>177284081</v>
      </c>
      <c r="W86" s="174"/>
      <c r="X86" s="153">
        <f t="shared" ref="X86:X116" si="8">V86/F86*100%</f>
        <v>1.1818938733333333</v>
      </c>
      <c r="Y86" s="20"/>
    </row>
    <row r="87" spans="1:25" s="4" customFormat="1" ht="82.5" customHeight="1" x14ac:dyDescent="0.25">
      <c r="A87" s="14"/>
      <c r="B87" s="15"/>
      <c r="C87" s="57" t="s">
        <v>152</v>
      </c>
      <c r="D87" s="45" t="s">
        <v>153</v>
      </c>
      <c r="E87" s="24" t="s">
        <v>215</v>
      </c>
      <c r="F87" s="25">
        <v>150000000</v>
      </c>
      <c r="G87" s="159"/>
      <c r="H87" s="128"/>
      <c r="I87" s="175"/>
      <c r="J87" s="25">
        <v>1137409711</v>
      </c>
      <c r="K87" s="164"/>
      <c r="L87" s="169"/>
      <c r="M87" s="164"/>
      <c r="N87" s="176"/>
      <c r="O87" s="164"/>
      <c r="P87" s="158">
        <v>45206400</v>
      </c>
      <c r="Q87" s="164">
        <v>86</v>
      </c>
      <c r="R87" s="195">
        <v>238505700</v>
      </c>
      <c r="S87" s="164">
        <v>86</v>
      </c>
      <c r="T87" s="98">
        <f t="shared" si="7"/>
        <v>238505700</v>
      </c>
      <c r="U87" s="164"/>
      <c r="V87" s="151">
        <f t="shared" si="6"/>
        <v>238505700</v>
      </c>
      <c r="W87" s="174"/>
      <c r="X87" s="153">
        <f t="shared" si="8"/>
        <v>1.5900380000000001</v>
      </c>
      <c r="Y87" s="20"/>
    </row>
    <row r="88" spans="1:25" s="4" customFormat="1" ht="100.5" customHeight="1" x14ac:dyDescent="0.25">
      <c r="A88" s="14"/>
      <c r="B88" s="15"/>
      <c r="C88" s="57" t="s">
        <v>154</v>
      </c>
      <c r="D88" s="37" t="s">
        <v>155</v>
      </c>
      <c r="E88" s="30">
        <v>0.95</v>
      </c>
      <c r="F88" s="115">
        <v>150000000</v>
      </c>
      <c r="G88" s="159"/>
      <c r="H88" s="128"/>
      <c r="I88" s="175"/>
      <c r="J88" s="25">
        <v>153978500</v>
      </c>
      <c r="K88" s="164"/>
      <c r="L88" s="169"/>
      <c r="M88" s="164"/>
      <c r="N88" s="176"/>
      <c r="O88" s="164"/>
      <c r="P88" s="158">
        <v>331014800</v>
      </c>
      <c r="Q88" s="164">
        <v>57</v>
      </c>
      <c r="R88" s="195">
        <v>566211900</v>
      </c>
      <c r="S88" s="164">
        <v>57</v>
      </c>
      <c r="T88" s="98">
        <f>R88</f>
        <v>566211900</v>
      </c>
      <c r="U88" s="164"/>
      <c r="V88" s="151">
        <f t="shared" si="6"/>
        <v>566211900</v>
      </c>
      <c r="W88" s="174"/>
      <c r="X88" s="153">
        <f t="shared" si="8"/>
        <v>3.7747459999999999</v>
      </c>
      <c r="Y88" s="20"/>
    </row>
    <row r="89" spans="1:25" s="4" customFormat="1" ht="126" customHeight="1" x14ac:dyDescent="0.25">
      <c r="A89" s="14"/>
      <c r="B89" s="15"/>
      <c r="C89" s="57" t="s">
        <v>39</v>
      </c>
      <c r="D89" s="37" t="s">
        <v>156</v>
      </c>
      <c r="E89" s="46">
        <v>1</v>
      </c>
      <c r="F89" s="116">
        <v>37400000</v>
      </c>
      <c r="G89" s="159"/>
      <c r="H89" s="128"/>
      <c r="I89" s="175"/>
      <c r="J89" s="25">
        <v>48395000</v>
      </c>
      <c r="K89" s="164"/>
      <c r="L89" s="169"/>
      <c r="M89" s="164"/>
      <c r="N89" s="176"/>
      <c r="O89" s="164"/>
      <c r="P89" s="158">
        <v>16604764</v>
      </c>
      <c r="Q89" s="164">
        <v>92</v>
      </c>
      <c r="R89" s="195">
        <v>40067943</v>
      </c>
      <c r="S89" s="164">
        <v>92</v>
      </c>
      <c r="T89" s="98">
        <f t="shared" si="7"/>
        <v>40067943</v>
      </c>
      <c r="U89" s="164"/>
      <c r="V89" s="151">
        <f t="shared" si="6"/>
        <v>40067943</v>
      </c>
      <c r="W89" s="174"/>
      <c r="X89" s="153">
        <f t="shared" si="8"/>
        <v>1.0713353743315508</v>
      </c>
      <c r="Y89" s="20"/>
    </row>
    <row r="90" spans="1:25" s="4" customFormat="1" ht="128.1" customHeight="1" x14ac:dyDescent="0.25">
      <c r="A90" s="14"/>
      <c r="B90" s="15"/>
      <c r="C90" s="57" t="s">
        <v>157</v>
      </c>
      <c r="D90" s="47" t="s">
        <v>158</v>
      </c>
      <c r="E90" s="24" t="s">
        <v>216</v>
      </c>
      <c r="F90" s="117">
        <v>200000000</v>
      </c>
      <c r="G90" s="159"/>
      <c r="H90" s="128"/>
      <c r="I90" s="175"/>
      <c r="J90" s="25">
        <v>118637000</v>
      </c>
      <c r="K90" s="164"/>
      <c r="L90" s="169"/>
      <c r="M90" s="164"/>
      <c r="N90" s="176"/>
      <c r="O90" s="164"/>
      <c r="P90" s="158">
        <v>112000000</v>
      </c>
      <c r="Q90" s="164">
        <v>88</v>
      </c>
      <c r="R90" s="195">
        <v>137500000</v>
      </c>
      <c r="S90" s="164">
        <v>88</v>
      </c>
      <c r="T90" s="98">
        <f t="shared" si="7"/>
        <v>137500000</v>
      </c>
      <c r="U90" s="164"/>
      <c r="V90" s="151">
        <f t="shared" si="6"/>
        <v>137500000</v>
      </c>
      <c r="W90" s="174"/>
      <c r="X90" s="153">
        <f t="shared" si="8"/>
        <v>0.6875</v>
      </c>
      <c r="Y90" s="20"/>
    </row>
    <row r="91" spans="1:25" s="4" customFormat="1" ht="105.75" customHeight="1" x14ac:dyDescent="0.25">
      <c r="A91" s="14"/>
      <c r="B91" s="15"/>
      <c r="C91" s="57" t="s">
        <v>40</v>
      </c>
      <c r="D91" s="37" t="s">
        <v>159</v>
      </c>
      <c r="E91" s="48" t="s">
        <v>213</v>
      </c>
      <c r="F91" s="115">
        <f>31050000+334135000</f>
        <v>365185000</v>
      </c>
      <c r="G91" s="159"/>
      <c r="H91" s="199"/>
      <c r="I91" s="175"/>
      <c r="J91" s="36">
        <v>1240521000</v>
      </c>
      <c r="K91" s="164"/>
      <c r="L91" s="169"/>
      <c r="M91" s="164"/>
      <c r="N91" s="176"/>
      <c r="O91" s="164"/>
      <c r="P91" s="158">
        <v>724099500</v>
      </c>
      <c r="Q91" s="164">
        <v>59</v>
      </c>
      <c r="R91" s="195">
        <v>1681858564</v>
      </c>
      <c r="S91" s="164">
        <v>59</v>
      </c>
      <c r="T91" s="98">
        <f t="shared" si="7"/>
        <v>1681858564</v>
      </c>
      <c r="U91" s="164"/>
      <c r="V91" s="151">
        <f t="shared" si="6"/>
        <v>1681858564</v>
      </c>
      <c r="W91" s="174"/>
      <c r="X91" s="153">
        <f t="shared" si="8"/>
        <v>4.6054973889946194</v>
      </c>
      <c r="Y91" s="20"/>
    </row>
    <row r="92" spans="1:25" s="4" customFormat="1" ht="105" customHeight="1" x14ac:dyDescent="0.25">
      <c r="A92" s="14"/>
      <c r="B92" s="15"/>
      <c r="C92" s="67"/>
      <c r="D92" s="37" t="s">
        <v>160</v>
      </c>
      <c r="E92" s="49" t="s">
        <v>213</v>
      </c>
      <c r="F92" s="115">
        <v>85000000</v>
      </c>
      <c r="G92" s="159"/>
      <c r="H92" s="201"/>
      <c r="I92" s="175"/>
      <c r="J92" s="50"/>
      <c r="K92" s="164"/>
      <c r="L92" s="169"/>
      <c r="M92" s="164"/>
      <c r="N92" s="176"/>
      <c r="O92" s="164"/>
      <c r="P92" s="120"/>
      <c r="Q92" s="164"/>
      <c r="R92" s="102"/>
      <c r="S92" s="164"/>
      <c r="T92" s="98">
        <f t="shared" si="7"/>
        <v>0</v>
      </c>
      <c r="U92" s="164"/>
      <c r="V92" s="151">
        <f t="shared" si="6"/>
        <v>0</v>
      </c>
      <c r="W92" s="174"/>
      <c r="X92" s="153">
        <f t="shared" si="8"/>
        <v>0</v>
      </c>
      <c r="Y92" s="20"/>
    </row>
    <row r="93" spans="1:25" s="4" customFormat="1" ht="104.25" customHeight="1" x14ac:dyDescent="0.25">
      <c r="A93" s="14"/>
      <c r="B93" s="15"/>
      <c r="C93" s="67"/>
      <c r="D93" s="51" t="s">
        <v>161</v>
      </c>
      <c r="E93" s="52" t="s">
        <v>217</v>
      </c>
      <c r="F93" s="117">
        <v>26539000</v>
      </c>
      <c r="G93" s="159"/>
      <c r="H93" s="201"/>
      <c r="I93" s="175"/>
      <c r="J93" s="50"/>
      <c r="K93" s="164"/>
      <c r="L93" s="169"/>
      <c r="M93" s="164"/>
      <c r="N93" s="176"/>
      <c r="O93" s="164"/>
      <c r="P93" s="120"/>
      <c r="Q93" s="164"/>
      <c r="R93" s="102"/>
      <c r="S93" s="164"/>
      <c r="T93" s="98">
        <f t="shared" si="7"/>
        <v>0</v>
      </c>
      <c r="U93" s="164"/>
      <c r="V93" s="151">
        <f t="shared" si="6"/>
        <v>0</v>
      </c>
      <c r="W93" s="174"/>
      <c r="X93" s="153">
        <f t="shared" si="8"/>
        <v>0</v>
      </c>
      <c r="Y93" s="20"/>
    </row>
    <row r="94" spans="1:25" s="4" customFormat="1" ht="105" customHeight="1" x14ac:dyDescent="0.25">
      <c r="A94" s="14"/>
      <c r="B94" s="15"/>
      <c r="C94" s="67"/>
      <c r="D94" s="51" t="s">
        <v>162</v>
      </c>
      <c r="E94" s="24" t="s">
        <v>218</v>
      </c>
      <c r="F94" s="117">
        <v>95000000</v>
      </c>
      <c r="G94" s="159"/>
      <c r="H94" s="201"/>
      <c r="I94" s="175"/>
      <c r="J94" s="50"/>
      <c r="K94" s="164"/>
      <c r="L94" s="169"/>
      <c r="M94" s="164"/>
      <c r="N94" s="176"/>
      <c r="O94" s="164"/>
      <c r="P94" s="120"/>
      <c r="Q94" s="164"/>
      <c r="R94" s="102"/>
      <c r="S94" s="164"/>
      <c r="T94" s="98">
        <f t="shared" si="7"/>
        <v>0</v>
      </c>
      <c r="U94" s="164"/>
      <c r="V94" s="151">
        <f t="shared" si="6"/>
        <v>0</v>
      </c>
      <c r="W94" s="174"/>
      <c r="X94" s="153">
        <f t="shared" si="8"/>
        <v>0</v>
      </c>
      <c r="Y94" s="20"/>
    </row>
    <row r="95" spans="1:25" s="4" customFormat="1" ht="98.25" customHeight="1" x14ac:dyDescent="0.25">
      <c r="A95" s="14"/>
      <c r="B95" s="15"/>
      <c r="C95" s="67"/>
      <c r="D95" s="51" t="s">
        <v>163</v>
      </c>
      <c r="E95" s="24" t="s">
        <v>219</v>
      </c>
      <c r="F95" s="117">
        <v>36335000</v>
      </c>
      <c r="G95" s="159"/>
      <c r="H95" s="201"/>
      <c r="I95" s="175"/>
      <c r="J95" s="50"/>
      <c r="K95" s="164"/>
      <c r="L95" s="169"/>
      <c r="M95" s="164"/>
      <c r="N95" s="176"/>
      <c r="O95" s="164"/>
      <c r="P95" s="120"/>
      <c r="Q95" s="164"/>
      <c r="R95" s="102"/>
      <c r="S95" s="164"/>
      <c r="T95" s="98">
        <f t="shared" si="7"/>
        <v>0</v>
      </c>
      <c r="U95" s="164"/>
      <c r="V95" s="151">
        <f t="shared" si="6"/>
        <v>0</v>
      </c>
      <c r="W95" s="174"/>
      <c r="X95" s="153">
        <f t="shared" si="8"/>
        <v>0</v>
      </c>
      <c r="Y95" s="20"/>
    </row>
    <row r="96" spans="1:25" s="4" customFormat="1" ht="96.75" customHeight="1" x14ac:dyDescent="0.25">
      <c r="A96" s="14"/>
      <c r="B96" s="15"/>
      <c r="C96" s="67"/>
      <c r="D96" s="51" t="s">
        <v>164</v>
      </c>
      <c r="E96" s="61"/>
      <c r="F96" s="119"/>
      <c r="G96" s="159"/>
      <c r="H96" s="128"/>
      <c r="I96" s="175"/>
      <c r="J96" s="25"/>
      <c r="K96" s="164"/>
      <c r="L96" s="169"/>
      <c r="M96" s="164"/>
      <c r="N96" s="176"/>
      <c r="O96" s="164"/>
      <c r="P96" s="120"/>
      <c r="Q96" s="164"/>
      <c r="R96" s="102"/>
      <c r="S96" s="164"/>
      <c r="T96" s="98">
        <f t="shared" si="7"/>
        <v>0</v>
      </c>
      <c r="U96" s="164"/>
      <c r="V96" s="151">
        <f t="shared" si="6"/>
        <v>0</v>
      </c>
      <c r="W96" s="174"/>
      <c r="X96" s="153"/>
      <c r="Y96" s="20"/>
    </row>
    <row r="97" spans="1:25" s="4" customFormat="1" ht="125.25" customHeight="1" x14ac:dyDescent="0.25">
      <c r="A97" s="14"/>
      <c r="B97" s="15"/>
      <c r="C97" s="57" t="s">
        <v>165</v>
      </c>
      <c r="D97" s="37" t="s">
        <v>166</v>
      </c>
      <c r="E97" s="53">
        <v>0.95</v>
      </c>
      <c r="F97" s="118">
        <v>7000000000</v>
      </c>
      <c r="G97" s="159"/>
      <c r="H97" s="128"/>
      <c r="I97" s="175"/>
      <c r="J97" s="25">
        <v>7235549400</v>
      </c>
      <c r="K97" s="164"/>
      <c r="L97" s="169"/>
      <c r="M97" s="164"/>
      <c r="N97" s="176"/>
      <c r="O97" s="164"/>
      <c r="P97" s="158">
        <v>3696440200</v>
      </c>
      <c r="Q97" s="164">
        <v>97</v>
      </c>
      <c r="R97" s="195">
        <v>7315407500</v>
      </c>
      <c r="S97" s="164">
        <v>97</v>
      </c>
      <c r="T97" s="98">
        <f t="shared" si="7"/>
        <v>7315407500</v>
      </c>
      <c r="U97" s="164"/>
      <c r="V97" s="151">
        <f t="shared" si="6"/>
        <v>7315407500</v>
      </c>
      <c r="W97" s="174"/>
      <c r="X97" s="153">
        <f t="shared" si="8"/>
        <v>1.0450582142857143</v>
      </c>
      <c r="Y97" s="20"/>
    </row>
    <row r="98" spans="1:25" s="4" customFormat="1" ht="117" customHeight="1" x14ac:dyDescent="0.25">
      <c r="A98" s="14"/>
      <c r="B98" s="15"/>
      <c r="C98" s="57" t="s">
        <v>167</v>
      </c>
      <c r="D98" s="37" t="s">
        <v>168</v>
      </c>
      <c r="E98" s="30" t="s">
        <v>220</v>
      </c>
      <c r="F98" s="115">
        <v>550000000</v>
      </c>
      <c r="G98" s="159"/>
      <c r="H98" s="128"/>
      <c r="I98" s="175"/>
      <c r="J98" s="25">
        <v>37161711500</v>
      </c>
      <c r="K98" s="164"/>
      <c r="L98" s="169"/>
      <c r="M98" s="164"/>
      <c r="N98" s="176"/>
      <c r="O98" s="164"/>
      <c r="P98" s="158">
        <v>347250000</v>
      </c>
      <c r="Q98" s="164"/>
      <c r="R98" s="195">
        <v>712250000</v>
      </c>
      <c r="S98" s="164"/>
      <c r="T98" s="98">
        <f t="shared" si="7"/>
        <v>712250000</v>
      </c>
      <c r="U98" s="164"/>
      <c r="V98" s="151">
        <f t="shared" si="6"/>
        <v>712250000</v>
      </c>
      <c r="W98" s="174"/>
      <c r="X98" s="153">
        <f t="shared" si="8"/>
        <v>1.2949999999999999</v>
      </c>
      <c r="Y98" s="20"/>
    </row>
    <row r="99" spans="1:25" s="4" customFormat="1" ht="128.1" customHeight="1" x14ac:dyDescent="0.25">
      <c r="A99" s="14"/>
      <c r="B99" s="15"/>
      <c r="C99" s="57" t="s">
        <v>169</v>
      </c>
      <c r="D99" s="26" t="s">
        <v>170</v>
      </c>
      <c r="E99" s="24" t="s">
        <v>221</v>
      </c>
      <c r="F99" s="25">
        <v>12000000000</v>
      </c>
      <c r="G99" s="159"/>
      <c r="H99" s="128"/>
      <c r="I99" s="175"/>
      <c r="J99" s="25">
        <v>14000000000</v>
      </c>
      <c r="K99" s="164"/>
      <c r="L99" s="169"/>
      <c r="M99" s="164"/>
      <c r="N99" s="176"/>
      <c r="O99" s="164"/>
      <c r="P99" s="158">
        <v>2759571980</v>
      </c>
      <c r="Q99" s="164">
        <v>86</v>
      </c>
      <c r="R99" s="195">
        <v>4248508107</v>
      </c>
      <c r="S99" s="164">
        <v>86</v>
      </c>
      <c r="T99" s="98">
        <f t="shared" si="7"/>
        <v>4248508107</v>
      </c>
      <c r="U99" s="164"/>
      <c r="V99" s="151">
        <f t="shared" si="6"/>
        <v>4248508107</v>
      </c>
      <c r="W99" s="174"/>
      <c r="X99" s="153">
        <f t="shared" si="8"/>
        <v>0.35404234224999998</v>
      </c>
      <c r="Y99" s="20"/>
    </row>
    <row r="100" spans="1:25" s="4" customFormat="1" ht="128.1" customHeight="1" x14ac:dyDescent="0.25">
      <c r="A100" s="14"/>
      <c r="B100" s="15"/>
      <c r="C100" s="57" t="s">
        <v>171</v>
      </c>
      <c r="D100" s="26"/>
      <c r="E100" s="84" t="s">
        <v>222</v>
      </c>
      <c r="F100" s="109">
        <v>250000000</v>
      </c>
      <c r="G100" s="159"/>
      <c r="H100" s="128"/>
      <c r="I100" s="175"/>
      <c r="J100" s="25">
        <v>14000000000</v>
      </c>
      <c r="K100" s="164"/>
      <c r="L100" s="169"/>
      <c r="M100" s="164"/>
      <c r="N100" s="176"/>
      <c r="O100" s="164"/>
      <c r="P100" s="158">
        <v>2759571980</v>
      </c>
      <c r="Q100" s="164">
        <v>77</v>
      </c>
      <c r="R100" s="195">
        <v>183742750</v>
      </c>
      <c r="S100" s="164">
        <v>77</v>
      </c>
      <c r="T100" s="98">
        <f t="shared" si="7"/>
        <v>183742750</v>
      </c>
      <c r="U100" s="164"/>
      <c r="V100" s="151">
        <f t="shared" si="6"/>
        <v>183742750</v>
      </c>
      <c r="W100" s="174"/>
      <c r="X100" s="153">
        <f t="shared" si="8"/>
        <v>0.73497100000000004</v>
      </c>
      <c r="Y100" s="20"/>
    </row>
    <row r="101" spans="1:25" s="4" customFormat="1" ht="128.1" customHeight="1" x14ac:dyDescent="0.25">
      <c r="A101" s="14"/>
      <c r="B101" s="15"/>
      <c r="C101" s="57" t="s">
        <v>172</v>
      </c>
      <c r="D101" s="26" t="s">
        <v>173</v>
      </c>
      <c r="E101" s="53">
        <v>1</v>
      </c>
      <c r="F101" s="118">
        <v>100000000</v>
      </c>
      <c r="G101" s="159"/>
      <c r="H101" s="128"/>
      <c r="I101" s="175"/>
      <c r="J101" s="25">
        <v>1790411000</v>
      </c>
      <c r="K101" s="164"/>
      <c r="L101" s="169"/>
      <c r="M101" s="164"/>
      <c r="N101" s="176"/>
      <c r="O101" s="164"/>
      <c r="P101" s="158">
        <v>91899091</v>
      </c>
      <c r="Q101" s="164">
        <v>37</v>
      </c>
      <c r="R101" s="195">
        <v>599077392</v>
      </c>
      <c r="S101" s="164">
        <v>37</v>
      </c>
      <c r="T101" s="98">
        <f t="shared" si="7"/>
        <v>599077392</v>
      </c>
      <c r="U101" s="164"/>
      <c r="V101" s="151">
        <f t="shared" si="6"/>
        <v>599077392</v>
      </c>
      <c r="W101" s="174"/>
      <c r="X101" s="153">
        <f t="shared" si="8"/>
        <v>5.9907739199999996</v>
      </c>
      <c r="Y101" s="20"/>
    </row>
    <row r="102" spans="1:25" s="4" customFormat="1" ht="128.1" customHeight="1" x14ac:dyDescent="0.25">
      <c r="A102" s="14"/>
      <c r="B102" s="15"/>
      <c r="C102" s="57" t="s">
        <v>174</v>
      </c>
      <c r="D102" s="26" t="s">
        <v>175</v>
      </c>
      <c r="E102" s="30">
        <v>1</v>
      </c>
      <c r="F102" s="25">
        <v>25000000</v>
      </c>
      <c r="G102" s="159"/>
      <c r="H102" s="162"/>
      <c r="I102" s="175"/>
      <c r="J102" s="25"/>
      <c r="K102" s="164"/>
      <c r="L102" s="169"/>
      <c r="M102" s="164"/>
      <c r="N102" s="176"/>
      <c r="O102" s="164"/>
      <c r="P102" s="158">
        <v>1134961300</v>
      </c>
      <c r="Q102" s="164">
        <v>100</v>
      </c>
      <c r="R102" s="195">
        <v>1450118200</v>
      </c>
      <c r="S102" s="164">
        <v>100</v>
      </c>
      <c r="T102" s="98">
        <f t="shared" si="7"/>
        <v>1450118200</v>
      </c>
      <c r="U102" s="164"/>
      <c r="V102" s="151">
        <f t="shared" si="6"/>
        <v>1450118200</v>
      </c>
      <c r="W102" s="174"/>
      <c r="X102" s="153">
        <f t="shared" si="8"/>
        <v>58.004728</v>
      </c>
      <c r="Y102" s="20"/>
    </row>
    <row r="103" spans="1:25" s="4" customFormat="1" ht="128.1" customHeight="1" x14ac:dyDescent="0.25">
      <c r="A103" s="14"/>
      <c r="B103" s="15"/>
      <c r="C103" s="57" t="s">
        <v>176</v>
      </c>
      <c r="D103" s="54" t="s">
        <v>177</v>
      </c>
      <c r="E103" s="24" t="s">
        <v>223</v>
      </c>
      <c r="F103" s="115">
        <v>175000000</v>
      </c>
      <c r="G103" s="159"/>
      <c r="H103" s="128"/>
      <c r="I103" s="175"/>
      <c r="J103" s="25">
        <v>632855950</v>
      </c>
      <c r="K103" s="164"/>
      <c r="L103" s="169"/>
      <c r="M103" s="164"/>
      <c r="N103" s="176"/>
      <c r="O103" s="164"/>
      <c r="P103" s="158">
        <v>28010000</v>
      </c>
      <c r="Q103" s="164">
        <v>57</v>
      </c>
      <c r="R103" s="195">
        <v>49610000</v>
      </c>
      <c r="S103" s="164">
        <v>57</v>
      </c>
      <c r="T103" s="98">
        <f t="shared" si="7"/>
        <v>49610000</v>
      </c>
      <c r="U103" s="164"/>
      <c r="V103" s="151">
        <f t="shared" si="6"/>
        <v>49610000</v>
      </c>
      <c r="W103" s="174"/>
      <c r="X103" s="153">
        <f t="shared" si="8"/>
        <v>0.28348571428571429</v>
      </c>
      <c r="Y103" s="20"/>
    </row>
    <row r="104" spans="1:25" s="4" customFormat="1" ht="120.75" customHeight="1" x14ac:dyDescent="0.25">
      <c r="A104" s="14"/>
      <c r="B104" s="15"/>
      <c r="C104" s="57" t="s">
        <v>178</v>
      </c>
      <c r="D104" s="54" t="s">
        <v>179</v>
      </c>
      <c r="E104" s="24" t="s">
        <v>224</v>
      </c>
      <c r="F104" s="115">
        <v>205480000</v>
      </c>
      <c r="G104" s="159"/>
      <c r="H104" s="162"/>
      <c r="I104" s="175"/>
      <c r="J104" s="25">
        <v>97225000</v>
      </c>
      <c r="K104" s="164"/>
      <c r="L104" s="169"/>
      <c r="M104" s="164"/>
      <c r="N104" s="176"/>
      <c r="O104" s="164"/>
      <c r="P104" s="158">
        <v>289739461</v>
      </c>
      <c r="Q104" s="164"/>
      <c r="R104" s="195">
        <v>297233761</v>
      </c>
      <c r="S104" s="164"/>
      <c r="T104" s="98">
        <f t="shared" si="7"/>
        <v>297233761</v>
      </c>
      <c r="U104" s="164"/>
      <c r="V104" s="151">
        <f t="shared" si="6"/>
        <v>297233761</v>
      </c>
      <c r="W104" s="174"/>
      <c r="X104" s="153">
        <f t="shared" si="8"/>
        <v>1.4465337794432549</v>
      </c>
      <c r="Y104" s="20"/>
    </row>
    <row r="105" spans="1:25" s="4" customFormat="1" ht="86.25" customHeight="1" x14ac:dyDescent="0.25">
      <c r="A105" s="14"/>
      <c r="B105" s="15"/>
      <c r="C105" s="57" t="s">
        <v>180</v>
      </c>
      <c r="D105" s="26" t="s">
        <v>181</v>
      </c>
      <c r="E105" s="61"/>
      <c r="F105" s="119"/>
      <c r="G105" s="159"/>
      <c r="H105" s="162"/>
      <c r="I105" s="175"/>
      <c r="J105" s="25"/>
      <c r="K105" s="164"/>
      <c r="L105" s="169"/>
      <c r="M105" s="164"/>
      <c r="N105" s="176"/>
      <c r="O105" s="164"/>
      <c r="P105" s="120"/>
      <c r="Q105" s="202">
        <v>78</v>
      </c>
      <c r="R105" s="195">
        <v>57757620</v>
      </c>
      <c r="S105" s="202">
        <v>78</v>
      </c>
      <c r="T105" s="98">
        <f t="shared" si="7"/>
        <v>57757620</v>
      </c>
      <c r="U105" s="164"/>
      <c r="V105" s="151">
        <f t="shared" si="6"/>
        <v>57757620</v>
      </c>
      <c r="W105" s="174"/>
      <c r="X105" s="153"/>
      <c r="Y105" s="20"/>
    </row>
    <row r="106" spans="1:25" s="4" customFormat="1" ht="143.25" customHeight="1" x14ac:dyDescent="0.25">
      <c r="A106" s="14"/>
      <c r="B106" s="15"/>
      <c r="C106" s="65" t="s">
        <v>182</v>
      </c>
      <c r="D106" s="29"/>
      <c r="E106" s="61"/>
      <c r="F106" s="119">
        <f>F107</f>
        <v>17198500000</v>
      </c>
      <c r="G106" s="159"/>
      <c r="H106" s="162"/>
      <c r="I106" s="175"/>
      <c r="J106" s="25">
        <v>11833222000</v>
      </c>
      <c r="K106" s="164"/>
      <c r="L106" s="169"/>
      <c r="M106" s="164"/>
      <c r="N106" s="176"/>
      <c r="O106" s="164"/>
      <c r="P106" s="120">
        <f>P107</f>
        <v>8586906588</v>
      </c>
      <c r="Q106" s="120">
        <v>90</v>
      </c>
      <c r="R106" s="120">
        <f t="shared" ref="R106" si="9">R107</f>
        <v>14619936688</v>
      </c>
      <c r="S106" s="120">
        <v>90</v>
      </c>
      <c r="T106" s="98">
        <f t="shared" si="7"/>
        <v>14619936688</v>
      </c>
      <c r="U106" s="164"/>
      <c r="V106" s="151">
        <f t="shared" si="6"/>
        <v>14619936688</v>
      </c>
      <c r="W106" s="174"/>
      <c r="X106" s="153">
        <f t="shared" si="8"/>
        <v>0.85007045312091167</v>
      </c>
      <c r="Y106" s="20"/>
    </row>
    <row r="107" spans="1:25" s="4" customFormat="1" ht="138.75" customHeight="1" x14ac:dyDescent="0.25">
      <c r="A107" s="14"/>
      <c r="B107" s="15"/>
      <c r="C107" s="65" t="s">
        <v>183</v>
      </c>
      <c r="D107" s="29"/>
      <c r="E107" s="61"/>
      <c r="F107" s="119">
        <f>SUM(F108:F109)</f>
        <v>17198500000</v>
      </c>
      <c r="G107" s="159"/>
      <c r="H107" s="128"/>
      <c r="I107" s="175"/>
      <c r="J107" s="25">
        <v>10638200000</v>
      </c>
      <c r="K107" s="164"/>
      <c r="L107" s="169"/>
      <c r="M107" s="164"/>
      <c r="N107" s="176"/>
      <c r="O107" s="164"/>
      <c r="P107" s="120">
        <f>SUM(P108:P109)</f>
        <v>8586906588</v>
      </c>
      <c r="Q107" s="120">
        <v>90</v>
      </c>
      <c r="R107" s="120">
        <f t="shared" ref="R107" si="10">SUM(R108:R109)</f>
        <v>14619936688</v>
      </c>
      <c r="S107" s="120">
        <v>90</v>
      </c>
      <c r="T107" s="98">
        <f t="shared" si="7"/>
        <v>14619936688</v>
      </c>
      <c r="U107" s="164"/>
      <c r="V107" s="151">
        <f t="shared" si="6"/>
        <v>14619936688</v>
      </c>
      <c r="W107" s="174"/>
      <c r="X107" s="153">
        <f t="shared" si="8"/>
        <v>0.85007045312091167</v>
      </c>
      <c r="Y107" s="20"/>
    </row>
    <row r="108" spans="1:25" s="4" customFormat="1" ht="137.25" customHeight="1" x14ac:dyDescent="0.25">
      <c r="A108" s="14"/>
      <c r="B108" s="15"/>
      <c r="C108" s="57" t="s">
        <v>41</v>
      </c>
      <c r="D108" s="45" t="s">
        <v>184</v>
      </c>
      <c r="E108" s="24" t="s">
        <v>225</v>
      </c>
      <c r="F108" s="25">
        <v>17106000000</v>
      </c>
      <c r="G108" s="159"/>
      <c r="H108" s="128"/>
      <c r="I108" s="175"/>
      <c r="J108" s="25">
        <v>10638200000</v>
      </c>
      <c r="K108" s="164"/>
      <c r="L108" s="169"/>
      <c r="M108" s="164"/>
      <c r="N108" s="176"/>
      <c r="O108" s="164"/>
      <c r="P108" s="158">
        <v>8529754088</v>
      </c>
      <c r="Q108" s="164">
        <v>90</v>
      </c>
      <c r="R108" s="195">
        <v>14536734188</v>
      </c>
      <c r="S108" s="164">
        <v>90</v>
      </c>
      <c r="T108" s="98">
        <f t="shared" si="7"/>
        <v>14536734188</v>
      </c>
      <c r="U108" s="164"/>
      <c r="V108" s="151">
        <f t="shared" si="6"/>
        <v>14536734188</v>
      </c>
      <c r="W108" s="174"/>
      <c r="X108" s="153">
        <f t="shared" si="8"/>
        <v>0.84980323792821233</v>
      </c>
      <c r="Y108" s="20"/>
    </row>
    <row r="109" spans="1:25" s="4" customFormat="1" ht="127.5" customHeight="1" x14ac:dyDescent="0.25">
      <c r="A109" s="14"/>
      <c r="B109" s="15"/>
      <c r="C109" s="57" t="s">
        <v>185</v>
      </c>
      <c r="D109" s="45" t="s">
        <v>186</v>
      </c>
      <c r="E109" s="27" t="s">
        <v>226</v>
      </c>
      <c r="F109" s="97">
        <v>92500000</v>
      </c>
      <c r="G109" s="159"/>
      <c r="H109" s="162"/>
      <c r="I109" s="175"/>
      <c r="J109" s="28">
        <v>1685022000</v>
      </c>
      <c r="K109" s="164"/>
      <c r="L109" s="169"/>
      <c r="M109" s="164"/>
      <c r="N109" s="176"/>
      <c r="O109" s="164"/>
      <c r="P109" s="158">
        <v>57152500</v>
      </c>
      <c r="Q109" s="164">
        <v>92</v>
      </c>
      <c r="R109" s="195">
        <v>83202500</v>
      </c>
      <c r="S109" s="164">
        <v>92</v>
      </c>
      <c r="T109" s="98">
        <f t="shared" si="7"/>
        <v>83202500</v>
      </c>
      <c r="U109" s="164"/>
      <c r="V109" s="151">
        <f t="shared" si="6"/>
        <v>83202500</v>
      </c>
      <c r="W109" s="174"/>
      <c r="X109" s="153">
        <f t="shared" si="8"/>
        <v>0.89948648648648644</v>
      </c>
      <c r="Y109" s="20"/>
    </row>
    <row r="110" spans="1:25" s="4" customFormat="1" ht="117" customHeight="1" x14ac:dyDescent="0.25">
      <c r="A110" s="14"/>
      <c r="B110" s="15"/>
      <c r="C110" s="65" t="s">
        <v>187</v>
      </c>
      <c r="D110" s="29"/>
      <c r="E110" s="61"/>
      <c r="F110" s="120">
        <f>F111+F113</f>
        <v>119644500</v>
      </c>
      <c r="G110" s="159"/>
      <c r="H110" s="162"/>
      <c r="I110" s="175"/>
      <c r="J110" s="25">
        <v>690383000</v>
      </c>
      <c r="K110" s="164"/>
      <c r="L110" s="169"/>
      <c r="M110" s="164"/>
      <c r="N110" s="176"/>
      <c r="O110" s="164"/>
      <c r="P110" s="120">
        <f>P111+P113</f>
        <v>167495000</v>
      </c>
      <c r="Q110" s="120">
        <v>95</v>
      </c>
      <c r="R110" s="120">
        <f t="shared" ref="R110" si="11">R111+R113</f>
        <v>495353619</v>
      </c>
      <c r="S110" s="120">
        <v>95</v>
      </c>
      <c r="T110" s="98">
        <f t="shared" si="7"/>
        <v>495353619</v>
      </c>
      <c r="U110" s="164"/>
      <c r="V110" s="151">
        <f t="shared" si="6"/>
        <v>495353619</v>
      </c>
      <c r="W110" s="174"/>
      <c r="X110" s="153">
        <f t="shared" si="8"/>
        <v>4.1402122036533227</v>
      </c>
      <c r="Y110" s="20"/>
    </row>
    <row r="111" spans="1:25" s="4" customFormat="1" ht="207" customHeight="1" x14ac:dyDescent="0.25">
      <c r="A111" s="14"/>
      <c r="B111" s="15"/>
      <c r="C111" s="65" t="s">
        <v>188</v>
      </c>
      <c r="D111" s="29"/>
      <c r="E111" s="61"/>
      <c r="F111" s="119">
        <f>F112</f>
        <v>55320000</v>
      </c>
      <c r="G111" s="159"/>
      <c r="H111" s="128"/>
      <c r="I111" s="175"/>
      <c r="J111" s="25"/>
      <c r="K111" s="164"/>
      <c r="L111" s="169"/>
      <c r="M111" s="164"/>
      <c r="N111" s="176"/>
      <c r="O111" s="164"/>
      <c r="P111" s="120">
        <f>P112</f>
        <v>54805000</v>
      </c>
      <c r="Q111" s="203">
        <v>95</v>
      </c>
      <c r="R111" s="120">
        <f t="shared" ref="R111" si="12">R112</f>
        <v>249961200</v>
      </c>
      <c r="S111" s="203">
        <v>95</v>
      </c>
      <c r="T111" s="98">
        <f t="shared" si="7"/>
        <v>249961200</v>
      </c>
      <c r="U111" s="164"/>
      <c r="V111" s="151">
        <f t="shared" si="6"/>
        <v>249961200</v>
      </c>
      <c r="W111" s="174"/>
      <c r="X111" s="153">
        <f t="shared" si="8"/>
        <v>4.5184598698481562</v>
      </c>
      <c r="Y111" s="20"/>
    </row>
    <row r="112" spans="1:25" s="4" customFormat="1" ht="199.5" customHeight="1" x14ac:dyDescent="0.25">
      <c r="A112" s="14"/>
      <c r="B112" s="15"/>
      <c r="C112" s="67" t="s">
        <v>189</v>
      </c>
      <c r="D112" s="26" t="s">
        <v>190</v>
      </c>
      <c r="E112" s="24" t="s">
        <v>227</v>
      </c>
      <c r="F112" s="25">
        <v>55320000</v>
      </c>
      <c r="G112" s="159"/>
      <c r="H112" s="162"/>
      <c r="I112" s="175"/>
      <c r="J112" s="25"/>
      <c r="K112" s="164"/>
      <c r="L112" s="169"/>
      <c r="M112" s="164"/>
      <c r="N112" s="176"/>
      <c r="O112" s="164"/>
      <c r="P112" s="158">
        <v>54805000</v>
      </c>
      <c r="Q112" s="164">
        <v>95</v>
      </c>
      <c r="R112" s="195">
        <v>249961200</v>
      </c>
      <c r="S112" s="164">
        <v>95</v>
      </c>
      <c r="T112" s="98">
        <f t="shared" si="7"/>
        <v>249961200</v>
      </c>
      <c r="U112" s="164"/>
      <c r="V112" s="151">
        <f t="shared" si="6"/>
        <v>249961200</v>
      </c>
      <c r="W112" s="174"/>
      <c r="X112" s="153">
        <f>V112/F112*100%</f>
        <v>4.5184598698481562</v>
      </c>
      <c r="Y112" s="20"/>
    </row>
    <row r="113" spans="1:25" s="4" customFormat="1" ht="135" customHeight="1" x14ac:dyDescent="0.25">
      <c r="A113" s="14"/>
      <c r="B113" s="15"/>
      <c r="C113" s="65" t="s">
        <v>191</v>
      </c>
      <c r="D113" s="29"/>
      <c r="E113" s="61"/>
      <c r="F113" s="119">
        <f>F114</f>
        <v>64324500</v>
      </c>
      <c r="G113" s="159"/>
      <c r="H113" s="128"/>
      <c r="I113" s="175"/>
      <c r="J113" s="25">
        <v>290132000</v>
      </c>
      <c r="K113" s="164"/>
      <c r="L113" s="169"/>
      <c r="M113" s="164"/>
      <c r="N113" s="176"/>
      <c r="O113" s="164"/>
      <c r="P113" s="120">
        <f>P114</f>
        <v>112690000</v>
      </c>
      <c r="Q113" s="203">
        <v>79</v>
      </c>
      <c r="R113" s="120">
        <f t="shared" ref="R113" si="13">R114</f>
        <v>245392419</v>
      </c>
      <c r="S113" s="203">
        <v>79</v>
      </c>
      <c r="T113" s="98">
        <f t="shared" si="7"/>
        <v>245392419</v>
      </c>
      <c r="U113" s="164"/>
      <c r="V113" s="151">
        <f t="shared" si="6"/>
        <v>245392419</v>
      </c>
      <c r="W113" s="174"/>
      <c r="X113" s="153">
        <f t="shared" si="8"/>
        <v>3.8149137420423012</v>
      </c>
      <c r="Y113" s="20"/>
    </row>
    <row r="114" spans="1:25" s="4" customFormat="1" ht="140.25" customHeight="1" x14ac:dyDescent="0.25">
      <c r="A114" s="14"/>
      <c r="B114" s="15"/>
      <c r="C114" s="57" t="s">
        <v>192</v>
      </c>
      <c r="D114" s="26" t="s">
        <v>193</v>
      </c>
      <c r="E114" s="30">
        <v>0.1</v>
      </c>
      <c r="F114" s="25">
        <v>64324500</v>
      </c>
      <c r="G114" s="159"/>
      <c r="H114" s="162"/>
      <c r="I114" s="175"/>
      <c r="J114" s="25">
        <v>290132000</v>
      </c>
      <c r="K114" s="164"/>
      <c r="L114" s="169"/>
      <c r="M114" s="164"/>
      <c r="N114" s="176"/>
      <c r="O114" s="164"/>
      <c r="P114" s="158">
        <v>112690000</v>
      </c>
      <c r="Q114" s="164">
        <v>79</v>
      </c>
      <c r="R114" s="195">
        <v>245392419</v>
      </c>
      <c r="S114" s="164">
        <v>79</v>
      </c>
      <c r="T114" s="98">
        <f t="shared" si="7"/>
        <v>245392419</v>
      </c>
      <c r="U114" s="164"/>
      <c r="V114" s="151">
        <f t="shared" si="6"/>
        <v>245392419</v>
      </c>
      <c r="W114" s="174"/>
      <c r="X114" s="153">
        <f t="shared" si="8"/>
        <v>3.8149137420423012</v>
      </c>
      <c r="Y114" s="20"/>
    </row>
    <row r="115" spans="1:25" s="4" customFormat="1" ht="120.75" customHeight="1" x14ac:dyDescent="0.25">
      <c r="A115" s="14"/>
      <c r="B115" s="15"/>
      <c r="C115" s="65" t="s">
        <v>194</v>
      </c>
      <c r="D115" s="29"/>
      <c r="E115" s="61"/>
      <c r="F115" s="119">
        <f>F116</f>
        <v>20000000</v>
      </c>
      <c r="G115" s="159"/>
      <c r="H115" s="162"/>
      <c r="I115" s="175"/>
      <c r="J115" s="25">
        <v>448661828</v>
      </c>
      <c r="K115" s="164"/>
      <c r="L115" s="169"/>
      <c r="M115" s="164"/>
      <c r="N115" s="176"/>
      <c r="O115" s="164"/>
      <c r="P115" s="120">
        <f>P116</f>
        <v>776433100</v>
      </c>
      <c r="Q115" s="203">
        <v>97</v>
      </c>
      <c r="R115" s="120">
        <f>R116</f>
        <v>1528284462</v>
      </c>
      <c r="S115" s="203">
        <v>97</v>
      </c>
      <c r="T115" s="98">
        <f t="shared" si="7"/>
        <v>1528284462</v>
      </c>
      <c r="U115" s="164"/>
      <c r="V115" s="151">
        <f t="shared" si="6"/>
        <v>1528284462</v>
      </c>
      <c r="W115" s="174"/>
      <c r="X115" s="153">
        <f t="shared" si="8"/>
        <v>76.414223100000001</v>
      </c>
      <c r="Y115" s="20"/>
    </row>
    <row r="116" spans="1:25" s="4" customFormat="1" ht="118.5" customHeight="1" x14ac:dyDescent="0.25">
      <c r="A116" s="14"/>
      <c r="B116" s="15"/>
      <c r="C116" s="65" t="s">
        <v>195</v>
      </c>
      <c r="D116" s="29"/>
      <c r="E116" s="61"/>
      <c r="F116" s="119">
        <f>SUM(F117:F120)</f>
        <v>20000000</v>
      </c>
      <c r="G116" s="159"/>
      <c r="H116" s="128"/>
      <c r="I116" s="175"/>
      <c r="J116" s="25">
        <v>448661828</v>
      </c>
      <c r="K116" s="164"/>
      <c r="L116" s="169"/>
      <c r="M116" s="164"/>
      <c r="N116" s="176"/>
      <c r="O116" s="164"/>
      <c r="P116" s="120">
        <f>SUM(P117:P121)</f>
        <v>776433100</v>
      </c>
      <c r="Q116" s="203">
        <v>97</v>
      </c>
      <c r="R116" s="120">
        <f t="shared" ref="R116" si="14">SUM(R117:R121)</f>
        <v>1528284462</v>
      </c>
      <c r="S116" s="203">
        <v>97</v>
      </c>
      <c r="T116" s="98">
        <f t="shared" si="7"/>
        <v>1528284462</v>
      </c>
      <c r="U116" s="164"/>
      <c r="V116" s="151">
        <f t="shared" si="6"/>
        <v>1528284462</v>
      </c>
      <c r="W116" s="174"/>
      <c r="X116" s="153">
        <f t="shared" si="8"/>
        <v>76.414223100000001</v>
      </c>
      <c r="Y116" s="20"/>
    </row>
    <row r="117" spans="1:25" s="4" customFormat="1" ht="123.75" customHeight="1" x14ac:dyDescent="0.25">
      <c r="A117" s="14"/>
      <c r="B117" s="15"/>
      <c r="C117" s="67" t="s">
        <v>196</v>
      </c>
      <c r="D117" s="45" t="s">
        <v>197</v>
      </c>
      <c r="E117" s="24" t="s">
        <v>228</v>
      </c>
      <c r="F117" s="25">
        <v>20000000</v>
      </c>
      <c r="G117" s="204">
        <v>4</v>
      </c>
      <c r="H117" s="205">
        <v>77690000</v>
      </c>
      <c r="I117" s="175"/>
      <c r="J117" s="25">
        <v>448661828</v>
      </c>
      <c r="K117" s="164"/>
      <c r="L117" s="169"/>
      <c r="M117" s="164"/>
      <c r="N117" s="176"/>
      <c r="O117" s="164"/>
      <c r="P117" s="158">
        <v>776433100</v>
      </c>
      <c r="Q117" s="159">
        <v>97</v>
      </c>
      <c r="R117" s="195">
        <v>1528284462</v>
      </c>
      <c r="S117" s="159">
        <v>97</v>
      </c>
      <c r="T117" s="98">
        <f t="shared" si="7"/>
        <v>1528284462</v>
      </c>
      <c r="U117" s="164"/>
      <c r="V117" s="151">
        <f t="shared" si="6"/>
        <v>1605974462</v>
      </c>
      <c r="W117" s="174"/>
      <c r="X117" s="153">
        <f>V117/F117*100%</f>
        <v>80.298723100000004</v>
      </c>
      <c r="Y117" s="20"/>
    </row>
    <row r="118" spans="1:25" s="137" customFormat="1" ht="123.75" customHeight="1" x14ac:dyDescent="0.25">
      <c r="A118" s="129"/>
      <c r="B118" s="130"/>
      <c r="C118" s="131"/>
      <c r="D118" s="132"/>
      <c r="E118" s="133"/>
      <c r="F118" s="134"/>
      <c r="G118" s="206"/>
      <c r="H118" s="207"/>
      <c r="I118" s="208"/>
      <c r="J118" s="134"/>
      <c r="K118" s="209"/>
      <c r="L118" s="210"/>
      <c r="M118" s="209"/>
      <c r="N118" s="211"/>
      <c r="O118" s="209"/>
      <c r="P118" s="212"/>
      <c r="Q118" s="213"/>
      <c r="R118" s="214"/>
      <c r="S118" s="213"/>
      <c r="T118" s="135"/>
      <c r="U118" s="209"/>
      <c r="V118" s="215"/>
      <c r="W118" s="216"/>
      <c r="X118" s="217"/>
      <c r="Y118" s="136"/>
    </row>
    <row r="119" spans="1:25" s="137" customFormat="1" ht="123.75" customHeight="1" x14ac:dyDescent="0.25">
      <c r="A119" s="138"/>
      <c r="B119" s="139"/>
      <c r="C119" s="140"/>
      <c r="D119" s="141"/>
      <c r="E119" s="142"/>
      <c r="F119" s="143"/>
      <c r="G119" s="218"/>
      <c r="H119" s="219"/>
      <c r="I119" s="220"/>
      <c r="J119" s="143"/>
      <c r="K119" s="221"/>
      <c r="L119" s="222"/>
      <c r="M119" s="221"/>
      <c r="N119" s="223"/>
      <c r="O119" s="221"/>
      <c r="P119" s="224"/>
      <c r="Q119" s="225"/>
      <c r="R119" s="226"/>
      <c r="S119" s="225"/>
      <c r="T119" s="144"/>
      <c r="U119" s="221"/>
      <c r="V119" s="227"/>
      <c r="W119" s="228"/>
      <c r="X119" s="229"/>
      <c r="Y119" s="145"/>
    </row>
    <row r="120" spans="1:25" s="4" customFormat="1" ht="99.95" customHeight="1" x14ac:dyDescent="0.25">
      <c r="A120" s="14"/>
      <c r="B120" s="15"/>
      <c r="C120" s="67"/>
      <c r="D120" s="45" t="s">
        <v>198</v>
      </c>
      <c r="E120" s="61"/>
      <c r="F120" s="119"/>
      <c r="G120" s="159"/>
      <c r="H120" s="128"/>
      <c r="I120" s="175"/>
      <c r="J120" s="25"/>
      <c r="K120" s="164"/>
      <c r="L120" s="169"/>
      <c r="M120" s="164"/>
      <c r="N120" s="176"/>
      <c r="O120" s="164"/>
      <c r="P120" s="149"/>
      <c r="Q120" s="164"/>
      <c r="R120" s="102"/>
      <c r="S120" s="164"/>
      <c r="T120" s="98">
        <f t="shared" si="7"/>
        <v>0</v>
      </c>
      <c r="U120" s="164"/>
      <c r="V120" s="151">
        <f t="shared" si="6"/>
        <v>0</v>
      </c>
      <c r="W120" s="174"/>
      <c r="X120" s="153"/>
      <c r="Y120" s="20"/>
    </row>
    <row r="121" spans="1:25" s="4" customFormat="1" ht="99.95" customHeight="1" x14ac:dyDescent="0.25">
      <c r="A121" s="14"/>
      <c r="B121" s="15"/>
      <c r="C121" s="67"/>
      <c r="D121" s="26" t="s">
        <v>199</v>
      </c>
      <c r="E121" s="61"/>
      <c r="F121" s="149"/>
      <c r="G121" s="159"/>
      <c r="H121" s="121">
        <f>SUM(H9:H120)</f>
        <v>3706078879</v>
      </c>
      <c r="I121" s="175"/>
      <c r="J121" s="68"/>
      <c r="K121" s="164"/>
      <c r="L121" s="169"/>
      <c r="M121" s="164"/>
      <c r="N121" s="176"/>
      <c r="O121" s="164"/>
      <c r="P121" s="120"/>
      <c r="Q121" s="164"/>
      <c r="R121" s="102"/>
      <c r="S121" s="164"/>
      <c r="T121" s="98">
        <f>R121</f>
        <v>0</v>
      </c>
      <c r="U121" s="164"/>
      <c r="V121" s="151">
        <f>H121+T121</f>
        <v>3706078879</v>
      </c>
      <c r="W121" s="174"/>
      <c r="X121" s="153"/>
      <c r="Y121" s="20"/>
    </row>
    <row r="122" spans="1:25" ht="15" x14ac:dyDescent="0.25">
      <c r="A122" s="236" t="s">
        <v>48</v>
      </c>
      <c r="B122" s="236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69">
        <v>0.85</v>
      </c>
      <c r="T122" s="70"/>
      <c r="U122" s="237"/>
      <c r="V122" s="237"/>
      <c r="W122" s="237"/>
      <c r="X122" s="237"/>
      <c r="Y122" s="237"/>
    </row>
    <row r="123" spans="1:25" ht="15" x14ac:dyDescent="0.25">
      <c r="A123" s="236" t="s">
        <v>49</v>
      </c>
      <c r="B123" s="236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6"/>
      <c r="N123" s="236"/>
      <c r="O123" s="236"/>
      <c r="P123" s="236"/>
      <c r="Q123" s="236"/>
      <c r="R123" s="236"/>
      <c r="S123" s="81" t="s">
        <v>22</v>
      </c>
      <c r="T123" s="23"/>
      <c r="U123" s="238"/>
      <c r="V123" s="238"/>
      <c r="W123" s="238"/>
      <c r="X123" s="238"/>
      <c r="Y123" s="238"/>
    </row>
    <row r="124" spans="1:25" ht="15" x14ac:dyDescent="0.25">
      <c r="A124" s="239" t="s">
        <v>50</v>
      </c>
      <c r="B124" s="239"/>
      <c r="C124" s="239"/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</row>
    <row r="125" spans="1:25" ht="15" x14ac:dyDescent="0.25">
      <c r="A125" s="239" t="s">
        <v>51</v>
      </c>
      <c r="B125" s="239"/>
      <c r="C125" s="239"/>
      <c r="D125" s="239"/>
      <c r="E125" s="239"/>
      <c r="F125" s="239"/>
      <c r="G125" s="239"/>
      <c r="H125" s="239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</row>
    <row r="126" spans="1:25" ht="15" x14ac:dyDescent="0.25">
      <c r="A126" s="239" t="s">
        <v>52</v>
      </c>
      <c r="B126" s="239"/>
      <c r="C126" s="239"/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</row>
    <row r="127" spans="1:25" ht="15" x14ac:dyDescent="0.2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 t="s">
        <v>22</v>
      </c>
      <c r="Y127" s="71"/>
    </row>
    <row r="128" spans="1:25" ht="15" x14ac:dyDescent="0.25">
      <c r="A128" s="71"/>
      <c r="B128" s="71"/>
      <c r="C128" s="71"/>
      <c r="D128" s="71"/>
      <c r="E128" s="71"/>
      <c r="F128" s="71"/>
      <c r="G128" s="71"/>
      <c r="H128" s="233" t="s">
        <v>251</v>
      </c>
      <c r="I128" s="233"/>
      <c r="J128" s="233"/>
      <c r="K128" s="233"/>
      <c r="L128" s="233"/>
      <c r="M128" s="233"/>
      <c r="N128" s="71"/>
      <c r="O128" s="71"/>
      <c r="P128" s="71"/>
      <c r="Q128" s="233" t="s">
        <v>257</v>
      </c>
      <c r="R128" s="233"/>
      <c r="S128" s="233"/>
      <c r="T128" s="233"/>
      <c r="U128" s="233"/>
      <c r="V128" s="233"/>
      <c r="W128" s="71"/>
      <c r="X128" s="71"/>
      <c r="Y128" s="71"/>
    </row>
    <row r="129" spans="1:25" ht="15" x14ac:dyDescent="0.25">
      <c r="A129" s="71"/>
      <c r="B129" s="71"/>
      <c r="C129" s="71"/>
      <c r="D129" s="71"/>
      <c r="E129" s="71"/>
      <c r="F129" s="71"/>
      <c r="G129" s="71"/>
      <c r="H129" s="233" t="s">
        <v>252</v>
      </c>
      <c r="I129" s="233"/>
      <c r="J129" s="233"/>
      <c r="K129" s="233"/>
      <c r="L129" s="233"/>
      <c r="M129" s="233"/>
      <c r="N129" s="71"/>
      <c r="O129" s="71"/>
      <c r="P129" s="71"/>
      <c r="Q129" s="233" t="s">
        <v>252</v>
      </c>
      <c r="R129" s="233"/>
      <c r="S129" s="233"/>
      <c r="T129" s="233"/>
      <c r="U129" s="233"/>
      <c r="V129" s="233"/>
      <c r="W129" s="71"/>
      <c r="X129" s="71"/>
      <c r="Y129" s="71"/>
    </row>
    <row r="130" spans="1:25" s="74" customFormat="1" ht="18.75" x14ac:dyDescent="0.3">
      <c r="A130" s="73"/>
      <c r="B130" s="73"/>
      <c r="C130" s="73"/>
      <c r="D130" s="73"/>
      <c r="E130" s="73"/>
      <c r="F130" s="73"/>
      <c r="G130" s="73"/>
      <c r="H130" s="230" t="s">
        <v>253</v>
      </c>
      <c r="I130" s="230"/>
      <c r="J130" s="230"/>
      <c r="K130" s="230"/>
      <c r="L130" s="230"/>
      <c r="M130" s="230"/>
      <c r="N130" s="73"/>
      <c r="O130" s="73"/>
      <c r="P130" s="73"/>
      <c r="Q130" s="240" t="s">
        <v>258</v>
      </c>
      <c r="R130" s="240"/>
      <c r="S130" s="240"/>
      <c r="T130" s="240"/>
      <c r="U130" s="240"/>
      <c r="V130" s="240"/>
      <c r="W130" s="240"/>
      <c r="X130" s="73"/>
      <c r="Y130" s="73"/>
    </row>
    <row r="131" spans="1:25" s="74" customFormat="1" ht="18.75" x14ac:dyDescent="0.3">
      <c r="A131" s="73"/>
      <c r="B131" s="73"/>
      <c r="C131" s="73"/>
      <c r="D131" s="73"/>
      <c r="E131" s="73"/>
      <c r="F131" s="73"/>
      <c r="G131" s="73"/>
      <c r="H131" s="230" t="s">
        <v>254</v>
      </c>
      <c r="I131" s="230"/>
      <c r="J131" s="230"/>
      <c r="K131" s="230"/>
      <c r="L131" s="230"/>
      <c r="M131" s="230"/>
      <c r="N131" s="73"/>
      <c r="O131" s="73"/>
      <c r="P131" s="73"/>
      <c r="Q131" s="241" t="s">
        <v>254</v>
      </c>
      <c r="R131" s="241"/>
      <c r="S131" s="241"/>
      <c r="T131" s="241"/>
      <c r="U131" s="241"/>
      <c r="V131" s="241"/>
      <c r="W131" s="241"/>
      <c r="X131" s="73"/>
      <c r="Y131" s="73"/>
    </row>
    <row r="132" spans="1:25" s="74" customFormat="1" ht="18.75" x14ac:dyDescent="0.3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241"/>
      <c r="R132" s="241"/>
      <c r="S132" s="241"/>
      <c r="T132" s="241"/>
      <c r="U132" s="241"/>
      <c r="V132" s="241"/>
      <c r="W132" s="241"/>
      <c r="X132" s="73"/>
      <c r="Y132" s="73"/>
    </row>
    <row r="133" spans="1:25" s="74" customFormat="1" ht="18.75" x14ac:dyDescent="0.3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92"/>
      <c r="R133" s="92"/>
      <c r="S133" s="92"/>
      <c r="T133" s="92"/>
      <c r="U133" s="92"/>
      <c r="V133" s="92"/>
      <c r="W133" s="92"/>
      <c r="X133" s="73"/>
      <c r="Y133" s="73"/>
    </row>
    <row r="134" spans="1:25" s="74" customFormat="1" ht="18.75" x14ac:dyDescent="0.3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92"/>
      <c r="R134" s="92"/>
      <c r="S134" s="92"/>
      <c r="T134" s="92"/>
      <c r="U134" s="92"/>
      <c r="V134" s="92"/>
      <c r="W134" s="92"/>
      <c r="X134" s="73"/>
      <c r="Y134" s="73"/>
    </row>
    <row r="135" spans="1:25" s="74" customFormat="1" ht="18.75" x14ac:dyDescent="0.3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93"/>
      <c r="R135" s="94"/>
      <c r="S135" s="93"/>
      <c r="T135" s="95"/>
      <c r="U135" s="93"/>
      <c r="V135" s="93"/>
      <c r="W135" s="93"/>
      <c r="X135" s="73"/>
      <c r="Y135" s="73"/>
    </row>
    <row r="136" spans="1:25" s="74" customFormat="1" ht="18.75" x14ac:dyDescent="0.3">
      <c r="A136" s="75"/>
      <c r="B136" s="75"/>
      <c r="C136" s="76"/>
      <c r="D136" s="75"/>
      <c r="E136" s="77"/>
      <c r="F136" s="77"/>
      <c r="G136" s="77"/>
      <c r="H136" s="231" t="s">
        <v>250</v>
      </c>
      <c r="I136" s="231"/>
      <c r="J136" s="231"/>
      <c r="K136" s="231"/>
      <c r="L136" s="231"/>
      <c r="M136" s="231"/>
      <c r="N136" s="80"/>
      <c r="O136" s="75"/>
      <c r="P136" s="75"/>
      <c r="Q136" s="242"/>
      <c r="R136" s="242"/>
      <c r="S136" s="242"/>
      <c r="T136" s="242"/>
      <c r="U136" s="242"/>
      <c r="V136" s="242"/>
      <c r="W136" s="242"/>
      <c r="X136" s="75"/>
      <c r="Y136" s="75"/>
    </row>
    <row r="137" spans="1:25" s="74" customFormat="1" ht="18.75" x14ac:dyDescent="0.3">
      <c r="A137" s="75"/>
      <c r="B137" s="75"/>
      <c r="C137" s="76"/>
      <c r="D137" s="75"/>
      <c r="E137" s="77"/>
      <c r="F137" s="77"/>
      <c r="G137" s="77"/>
      <c r="H137" s="232" t="s">
        <v>255</v>
      </c>
      <c r="I137" s="232"/>
      <c r="J137" s="232"/>
      <c r="K137" s="232"/>
      <c r="L137" s="232"/>
      <c r="M137" s="232"/>
      <c r="N137" s="80"/>
      <c r="O137" s="75"/>
      <c r="P137" s="75"/>
      <c r="Q137" s="234"/>
      <c r="R137" s="234"/>
      <c r="S137" s="234"/>
      <c r="T137" s="234"/>
      <c r="U137" s="234"/>
      <c r="V137" s="234"/>
      <c r="W137" s="234"/>
      <c r="X137" s="75"/>
      <c r="Y137" s="75"/>
    </row>
    <row r="138" spans="1:25" s="74" customFormat="1" ht="18.75" x14ac:dyDescent="0.3">
      <c r="A138" s="75"/>
      <c r="B138" s="75"/>
      <c r="C138" s="76"/>
      <c r="D138" s="75"/>
      <c r="E138" s="77"/>
      <c r="F138" s="77"/>
      <c r="G138" s="77"/>
      <c r="H138" s="231" t="s">
        <v>256</v>
      </c>
      <c r="I138" s="231"/>
      <c r="J138" s="231"/>
      <c r="K138" s="231"/>
      <c r="L138" s="231"/>
      <c r="M138" s="231"/>
      <c r="N138" s="80"/>
      <c r="O138" s="75"/>
      <c r="P138" s="75"/>
      <c r="Q138" s="235"/>
      <c r="R138" s="235"/>
      <c r="S138" s="235"/>
      <c r="T138" s="235"/>
      <c r="U138" s="235"/>
      <c r="V138" s="235"/>
      <c r="W138" s="235"/>
      <c r="X138" s="75"/>
      <c r="Y138" s="75"/>
    </row>
    <row r="139" spans="1:25" s="74" customFormat="1" ht="18.75" x14ac:dyDescent="0.3">
      <c r="A139" s="75"/>
      <c r="B139" s="75"/>
      <c r="C139" s="76"/>
      <c r="D139" s="75"/>
      <c r="E139" s="77"/>
      <c r="F139" s="77"/>
      <c r="G139" s="77"/>
      <c r="H139" s="78"/>
      <c r="I139" s="77"/>
      <c r="J139" s="79"/>
      <c r="K139" s="75"/>
      <c r="L139" s="75"/>
      <c r="M139" s="75"/>
      <c r="N139" s="80"/>
      <c r="O139" s="75"/>
      <c r="P139" s="75"/>
      <c r="Q139" s="247"/>
      <c r="R139" s="247"/>
      <c r="S139" s="247"/>
      <c r="T139" s="247"/>
      <c r="U139" s="247"/>
      <c r="V139" s="247"/>
      <c r="W139" s="247"/>
      <c r="X139" s="75"/>
      <c r="Y139" s="75"/>
    </row>
    <row r="140" spans="1:25" s="74" customFormat="1" ht="18.75" x14ac:dyDescent="0.3">
      <c r="A140" s="75"/>
      <c r="B140" s="75"/>
      <c r="C140" s="76"/>
      <c r="D140" s="75"/>
      <c r="E140" s="77"/>
      <c r="F140" s="77"/>
      <c r="G140" s="77"/>
      <c r="H140" s="78"/>
      <c r="I140" s="77"/>
      <c r="J140" s="79"/>
      <c r="K140" s="75"/>
      <c r="L140" s="75"/>
      <c r="M140" s="75"/>
      <c r="N140" s="80"/>
      <c r="O140" s="75"/>
      <c r="P140" s="75"/>
      <c r="Q140" s="72"/>
      <c r="R140" s="72"/>
      <c r="S140" s="72"/>
      <c r="T140" s="72"/>
      <c r="U140" s="72"/>
      <c r="V140" s="72"/>
      <c r="W140" s="72"/>
      <c r="X140" s="75"/>
      <c r="Y140" s="75"/>
    </row>
  </sheetData>
  <mergeCells count="58">
    <mergeCell ref="Q139:W139"/>
    <mergeCell ref="A1:Y1"/>
    <mergeCell ref="S5:T6"/>
    <mergeCell ref="A2:Y2"/>
    <mergeCell ref="A3:Y3"/>
    <mergeCell ref="A4:Y4"/>
    <mergeCell ref="A5:A6"/>
    <mergeCell ref="B5:B6"/>
    <mergeCell ref="Y5:Y6"/>
    <mergeCell ref="K6:L6"/>
    <mergeCell ref="M6:N6"/>
    <mergeCell ref="O6:P6"/>
    <mergeCell ref="U5:V6"/>
    <mergeCell ref="W5:X6"/>
    <mergeCell ref="Q6:R6"/>
    <mergeCell ref="C5:C6"/>
    <mergeCell ref="D5:D6"/>
    <mergeCell ref="E5:F6"/>
    <mergeCell ref="G5:H6"/>
    <mergeCell ref="I5:J6"/>
    <mergeCell ref="K5:R5"/>
    <mergeCell ref="Y7:Y8"/>
    <mergeCell ref="I7:J7"/>
    <mergeCell ref="K7:L7"/>
    <mergeCell ref="M7:N7"/>
    <mergeCell ref="O7:P7"/>
    <mergeCell ref="W7:X7"/>
    <mergeCell ref="U7:V7"/>
    <mergeCell ref="A7:A8"/>
    <mergeCell ref="B7:B8"/>
    <mergeCell ref="C7:C8"/>
    <mergeCell ref="Q7:R7"/>
    <mergeCell ref="S7:T7"/>
    <mergeCell ref="E7:F7"/>
    <mergeCell ref="D7:D8"/>
    <mergeCell ref="G7:H7"/>
    <mergeCell ref="A125:Y125"/>
    <mergeCell ref="A126:Y126"/>
    <mergeCell ref="Q130:W130"/>
    <mergeCell ref="Q131:W131"/>
    <mergeCell ref="Q132:W132"/>
    <mergeCell ref="H128:M128"/>
    <mergeCell ref="H129:M129"/>
    <mergeCell ref="H130:M130"/>
    <mergeCell ref="A122:R122"/>
    <mergeCell ref="U122:Y122"/>
    <mergeCell ref="A123:R123"/>
    <mergeCell ref="U123:Y123"/>
    <mergeCell ref="A124:Y124"/>
    <mergeCell ref="H131:M131"/>
    <mergeCell ref="H136:M136"/>
    <mergeCell ref="H137:M137"/>
    <mergeCell ref="H138:M138"/>
    <mergeCell ref="Q128:V128"/>
    <mergeCell ref="Q129:V129"/>
    <mergeCell ref="Q137:W137"/>
    <mergeCell ref="Q138:W138"/>
    <mergeCell ref="Q136:W136"/>
  </mergeCells>
  <pageMargins left="0.12" right="0.12" top="0.31" bottom="0.18" header="0.11" footer="0.12"/>
  <pageSetup paperSize="256" scale="6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SmartCom</cp:lastModifiedBy>
  <cp:lastPrinted>2022-08-08T04:40:12Z</cp:lastPrinted>
  <dcterms:created xsi:type="dcterms:W3CDTF">2021-05-25T18:23:42Z</dcterms:created>
  <dcterms:modified xsi:type="dcterms:W3CDTF">2022-08-11T06:58:42Z</dcterms:modified>
</cp:coreProperties>
</file>