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KALAK BPBD\SPPD BARU KALAK BPBD\BIROKASI\"/>
    </mc:Choice>
  </mc:AlternateContent>
  <bookViews>
    <workbookView xWindow="0" yWindow="0" windowWidth="28800" windowHeight="12195" activeTab="7"/>
  </bookViews>
  <sheets>
    <sheet name="Bobot (ga jd dpk)" sheetId="1" r:id="rId1"/>
    <sheet name="Bobot (rev)" sheetId="2" state="hidden" r:id="rId2"/>
    <sheet name="LKE Utama" sheetId="3" r:id="rId3"/>
    <sheet name="LKE Gab" sheetId="4" r:id="rId4"/>
    <sheet name="Pusat" sheetId="5" r:id="rId5"/>
    <sheet name="Ctt Unit" sheetId="6" r:id="rId6"/>
    <sheet name="Rekap Unit" sheetId="7" r:id="rId7"/>
    <sheet name="BPBD" sheetId="9" r:id="rId8"/>
    <sheet name="Sheet1" sheetId="19" state="hidden" r:id="rId9"/>
  </sheets>
  <definedNames>
    <definedName name="_xlnm._FilterDatabase" localSheetId="1" hidden="1">'Bobot (rev)'!$A$2:$P$2</definedName>
    <definedName name="_xlnm._FilterDatabase" localSheetId="7" hidden="1">BPBD!$A$2:$O$234</definedName>
    <definedName name="_xlnm._FilterDatabase" localSheetId="5" hidden="1">'Ctt Unit'!$A$2:$L$69</definedName>
    <definedName name="_xlnm._FilterDatabase" localSheetId="3" hidden="1">'LKE Gab'!$A$3:$P$120</definedName>
    <definedName name="_xlnm._FilterDatabase" localSheetId="2" hidden="1">'LKE Utama'!$A$3:$N$51</definedName>
    <definedName name="_xlnm._FilterDatabase" localSheetId="4" hidden="1">Pusat!$A$2:$P$406</definedName>
    <definedName name="_xlnm._FilterDatabase" localSheetId="6" hidden="1">'Rekap Unit'!$A$2:$U$231</definedName>
    <definedName name="_xlnm.Print_Area" localSheetId="0">'Bobot (ga jd dpk)'!$A$1:$J$88</definedName>
    <definedName name="_xlnm.Print_Area" localSheetId="1">'Bobot (rev)'!$B$1:$H$106</definedName>
    <definedName name="_xlnm.Print_Area" localSheetId="7">BPBD!$B$1:$G$234</definedName>
    <definedName name="_xlnm.Print_Area" localSheetId="4">Pusat!$B$1:$P$406</definedName>
    <definedName name="_xlnm.Print_Titles" localSheetId="0">'Bobot (ga jd dpk)'!$1:$1</definedName>
    <definedName name="_xlnm.Print_Titles" localSheetId="1">'Bobot (rev)'!$1:$1</definedName>
    <definedName name="_xlnm.Print_Titles" localSheetId="7">BPBD!$1:$1</definedName>
    <definedName name="_xlnm.Print_Titles" localSheetId="4">Pusat!$1:$1</definedName>
    <definedName name="Z_E05F132A_412E_4237_9871_419D88A58643_.wvu.Cols" localSheetId="0" hidden="1">'Bobot (ga jd dpk)'!$G:$H</definedName>
    <definedName name="Z_E05F132A_412E_4237_9871_419D88A58643_.wvu.Cols" localSheetId="1" hidden="1">'Bobot (rev)'!$A:$A</definedName>
    <definedName name="Z_E05F132A_412E_4237_9871_419D88A58643_.wvu.Cols" localSheetId="7" hidden="1">BPBD!$A:$A</definedName>
    <definedName name="Z_E05F132A_412E_4237_9871_419D88A58643_.wvu.Cols" localSheetId="3" hidden="1">'LKE Gab'!$A:$A</definedName>
    <definedName name="Z_E05F132A_412E_4237_9871_419D88A58643_.wvu.Cols" localSheetId="2" hidden="1">'LKE Utama'!$A:$A</definedName>
    <definedName name="Z_E05F132A_412E_4237_9871_419D88A58643_.wvu.Cols" localSheetId="4" hidden="1">Pusat!$A:$A</definedName>
    <definedName name="Z_E05F132A_412E_4237_9871_419D88A58643_.wvu.Cols" localSheetId="8" hidden="1">Sheet1!$A:$A</definedName>
    <definedName name="Z_E05F132A_412E_4237_9871_419D88A58643_.wvu.FilterData" localSheetId="1" hidden="1">'Bobot (rev)'!$A$2:$P$2</definedName>
    <definedName name="Z_E05F132A_412E_4237_9871_419D88A58643_.wvu.FilterData" localSheetId="7" hidden="1">BPBD!$A$2:$O$234</definedName>
    <definedName name="Z_E05F132A_412E_4237_9871_419D88A58643_.wvu.FilterData" localSheetId="5" hidden="1">'Ctt Unit'!$A$2:$L$69</definedName>
    <definedName name="Z_E05F132A_412E_4237_9871_419D88A58643_.wvu.FilterData" localSheetId="3" hidden="1">'LKE Gab'!$A$3:$P$120</definedName>
    <definedName name="Z_E05F132A_412E_4237_9871_419D88A58643_.wvu.FilterData" localSheetId="2" hidden="1">'LKE Utama'!$A$3:$N$51</definedName>
    <definedName name="Z_E05F132A_412E_4237_9871_419D88A58643_.wvu.FilterData" localSheetId="4" hidden="1">Pusat!$A$2:$P$406</definedName>
    <definedName name="Z_E05F132A_412E_4237_9871_419D88A58643_.wvu.FilterData" localSheetId="6" hidden="1">'Rekap Unit'!$A$2:$U$231</definedName>
    <definedName name="Z_E05F132A_412E_4237_9871_419D88A58643_.wvu.PrintArea" localSheetId="0" hidden="1">'Bobot (ga jd dpk)'!$A$1:$J$88</definedName>
    <definedName name="Z_E05F132A_412E_4237_9871_419D88A58643_.wvu.PrintArea" localSheetId="1" hidden="1">'Bobot (rev)'!$B$1:$H$106</definedName>
    <definedName name="Z_E05F132A_412E_4237_9871_419D88A58643_.wvu.PrintArea" localSheetId="7" hidden="1">BPBD!$B$1:$G$234</definedName>
    <definedName name="Z_E05F132A_412E_4237_9871_419D88A58643_.wvu.PrintArea" localSheetId="4" hidden="1">Pusat!$B$1:$G$404</definedName>
    <definedName name="Z_E05F132A_412E_4237_9871_419D88A58643_.wvu.PrintTitles" localSheetId="0" hidden="1">'Bobot (ga jd dpk)'!$1:$1</definedName>
    <definedName name="Z_E05F132A_412E_4237_9871_419D88A58643_.wvu.PrintTitles" localSheetId="1" hidden="1">'Bobot (rev)'!$1:$1</definedName>
    <definedName name="Z_E05F132A_412E_4237_9871_419D88A58643_.wvu.PrintTitles" localSheetId="7" hidden="1">BPBD!$1:$1</definedName>
    <definedName name="Z_E05F132A_412E_4237_9871_419D88A58643_.wvu.PrintTitles" localSheetId="4" hidden="1">Pusat!$1:$1</definedName>
  </definedNames>
  <calcPr calcId="152511"/>
  <customWorkbookViews>
    <customWorkbookView name="inspektorat - Personal View" guid="{E05F132A-412E-4237-9871-419D88A58643}" mergeInterval="0" personalView="1" maximized="1" xWindow="-8" yWindow="-8" windowWidth="1382" windowHeight="744" activeSheetId="9"/>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9" i="5" l="1"/>
  <c r="K385" i="5"/>
  <c r="K382" i="5"/>
  <c r="K374" i="5"/>
  <c r="K371" i="5"/>
  <c r="K367" i="5"/>
  <c r="K361" i="5"/>
  <c r="K353" i="5"/>
  <c r="K352" i="5" s="1"/>
  <c r="K346" i="5"/>
  <c r="K345" i="5" s="1"/>
  <c r="K334" i="5"/>
  <c r="K331" i="5"/>
  <c r="K319" i="5"/>
  <c r="K314" i="5"/>
  <c r="K310" i="5"/>
  <c r="K305" i="5"/>
  <c r="K298" i="5"/>
  <c r="K277" i="5"/>
  <c r="K251" i="5"/>
  <c r="K247" i="5"/>
  <c r="K239" i="5"/>
  <c r="K234" i="5"/>
  <c r="K231" i="5"/>
  <c r="K228" i="5"/>
  <c r="X229" i="7" l="1"/>
  <c r="X228" i="7"/>
  <c r="X227" i="7"/>
  <c r="X226" i="7"/>
  <c r="X222" i="7"/>
  <c r="X221" i="7"/>
  <c r="X220" i="7"/>
  <c r="X218" i="7"/>
  <c r="X217" i="7"/>
  <c r="X216" i="7"/>
  <c r="X215" i="7"/>
  <c r="X214" i="7"/>
  <c r="X213" i="7"/>
  <c r="X211" i="7"/>
  <c r="X210" i="7"/>
  <c r="X209" i="7"/>
  <c r="X208" i="7"/>
  <c r="X207" i="7"/>
  <c r="X205" i="7"/>
  <c r="X202" i="7"/>
  <c r="X200" i="7"/>
  <c r="X198" i="7"/>
  <c r="X197" i="7"/>
  <c r="X196" i="7"/>
  <c r="X195" i="7"/>
  <c r="X194" i="7"/>
  <c r="X193" i="7"/>
  <c r="X192" i="7"/>
  <c r="X191" i="7"/>
  <c r="X190" i="7"/>
  <c r="X189" i="7"/>
  <c r="X188" i="7"/>
  <c r="X187" i="7"/>
  <c r="X186" i="7"/>
  <c r="X182" i="7"/>
  <c r="X181" i="7"/>
  <c r="X180" i="7"/>
  <c r="X178" i="7"/>
  <c r="X177" i="7"/>
  <c r="X172" i="7"/>
  <c r="X171" i="7"/>
  <c r="X170" i="7"/>
  <c r="X168" i="7"/>
  <c r="X165" i="7"/>
  <c r="X162" i="7"/>
  <c r="X159" i="7"/>
  <c r="X158" i="7"/>
  <c r="X157" i="7"/>
  <c r="X153" i="7"/>
  <c r="X150" i="7"/>
  <c r="X149" i="7"/>
  <c r="X148" i="7"/>
  <c r="X147" i="7"/>
  <c r="X146" i="7"/>
  <c r="X145" i="7"/>
  <c r="X144" i="7"/>
  <c r="X140" i="7"/>
  <c r="X137" i="7"/>
  <c r="X136" i="7"/>
  <c r="X133" i="7"/>
  <c r="X132" i="7"/>
  <c r="X130" i="7"/>
  <c r="X128" i="7"/>
  <c r="X127" i="7"/>
  <c r="X126" i="7"/>
  <c r="X125" i="7"/>
  <c r="X124" i="7"/>
  <c r="X121" i="7"/>
  <c r="X120" i="7"/>
  <c r="X116" i="7"/>
  <c r="X115" i="7"/>
  <c r="X114" i="7"/>
  <c r="X112" i="7"/>
  <c r="X111" i="7"/>
  <c r="X110" i="7"/>
  <c r="X107" i="7"/>
  <c r="X105" i="7"/>
  <c r="X103" i="7"/>
  <c r="X101" i="7"/>
  <c r="X100" i="7"/>
  <c r="X99" i="7"/>
  <c r="X98" i="7"/>
  <c r="X97" i="7"/>
  <c r="X96" i="7"/>
  <c r="X94" i="7"/>
  <c r="X93" i="7"/>
  <c r="X92" i="7"/>
  <c r="X91" i="7"/>
  <c r="X88" i="7"/>
  <c r="X87" i="7"/>
  <c r="X85" i="7"/>
  <c r="X84" i="7"/>
  <c r="X83" i="7"/>
  <c r="X82" i="7"/>
  <c r="X80" i="7"/>
  <c r="X77" i="7"/>
  <c r="X75" i="7"/>
  <c r="X72" i="7"/>
  <c r="X69" i="7"/>
  <c r="X68" i="7"/>
  <c r="X67" i="7"/>
  <c r="X66" i="7"/>
  <c r="X65" i="7"/>
  <c r="X64" i="7"/>
  <c r="X61" i="7"/>
  <c r="X59" i="7"/>
  <c r="X57" i="7"/>
  <c r="X54" i="7"/>
  <c r="X53" i="7"/>
  <c r="X51" i="7"/>
  <c r="X50" i="7"/>
  <c r="X49" i="7"/>
  <c r="X48" i="7"/>
  <c r="X47" i="7"/>
  <c r="X46" i="7"/>
  <c r="X45" i="7"/>
  <c r="X44" i="7"/>
  <c r="X40" i="7"/>
  <c r="X39" i="7"/>
  <c r="X37" i="7"/>
  <c r="X36" i="7"/>
  <c r="X35" i="7"/>
  <c r="X34" i="7"/>
  <c r="X33" i="7"/>
  <c r="X32" i="7"/>
  <c r="X31" i="7"/>
  <c r="X30" i="7"/>
  <c r="X29" i="7"/>
  <c r="X28" i="7"/>
  <c r="X25" i="7"/>
  <c r="X24" i="7"/>
  <c r="X21" i="7"/>
  <c r="X18" i="7"/>
  <c r="X17" i="7"/>
  <c r="X16" i="7"/>
  <c r="X15" i="7"/>
  <c r="X13" i="7"/>
  <c r="X12" i="7"/>
  <c r="X9" i="7"/>
  <c r="X8" i="7"/>
  <c r="W229" i="7"/>
  <c r="W228" i="7"/>
  <c r="W227" i="7"/>
  <c r="W226" i="7"/>
  <c r="W225" i="7"/>
  <c r="W222" i="7"/>
  <c r="W221" i="7"/>
  <c r="W220" i="7"/>
  <c r="W217" i="7"/>
  <c r="W216" i="7"/>
  <c r="W215" i="7"/>
  <c r="W214" i="7"/>
  <c r="W213" i="7"/>
  <c r="W211" i="7"/>
  <c r="W210" i="7"/>
  <c r="W209" i="7"/>
  <c r="W208" i="7"/>
  <c r="W207" i="7"/>
  <c r="W205" i="7"/>
  <c r="W200" i="7"/>
  <c r="W197" i="7"/>
  <c r="W196" i="7"/>
  <c r="W195" i="7"/>
  <c r="W194" i="7"/>
  <c r="W193" i="7"/>
  <c r="W192" i="7"/>
  <c r="W191" i="7"/>
  <c r="W190" i="7"/>
  <c r="W189" i="7"/>
  <c r="W188" i="7"/>
  <c r="W187" i="7"/>
  <c r="W186" i="7"/>
  <c r="W182" i="7"/>
  <c r="W181" i="7"/>
  <c r="W180" i="7"/>
  <c r="W178" i="7"/>
  <c r="W177" i="7"/>
  <c r="W172" i="7"/>
  <c r="W171" i="7"/>
  <c r="W170" i="7"/>
  <c r="W168" i="7"/>
  <c r="W165" i="7"/>
  <c r="W162" i="7"/>
  <c r="W159" i="7"/>
  <c r="W158" i="7"/>
  <c r="W157" i="7"/>
  <c r="W153" i="7"/>
  <c r="W150" i="7"/>
  <c r="W149" i="7"/>
  <c r="W148" i="7"/>
  <c r="W147" i="7"/>
  <c r="W146" i="7"/>
  <c r="W145" i="7"/>
  <c r="W140" i="7"/>
  <c r="W137" i="7"/>
  <c r="W136" i="7"/>
  <c r="W133" i="7"/>
  <c r="W132" i="7"/>
  <c r="W130" i="7"/>
  <c r="W128" i="7"/>
  <c r="W127" i="7"/>
  <c r="W126" i="7"/>
  <c r="W125" i="7"/>
  <c r="W124" i="7"/>
  <c r="W121" i="7"/>
  <c r="W120" i="7"/>
  <c r="W116" i="7"/>
  <c r="W115" i="7"/>
  <c r="W114" i="7"/>
  <c r="W112" i="7"/>
  <c r="W111" i="7"/>
  <c r="W110" i="7"/>
  <c r="W105" i="7"/>
  <c r="W104" i="7"/>
  <c r="W103" i="7"/>
  <c r="W101" i="7"/>
  <c r="W100" i="7"/>
  <c r="W99" i="7"/>
  <c r="W98" i="7"/>
  <c r="W97" i="7"/>
  <c r="W96" i="7"/>
  <c r="W94" i="7"/>
  <c r="W93" i="7"/>
  <c r="W92" i="7"/>
  <c r="W91" i="7"/>
  <c r="W88" i="7"/>
  <c r="W87" i="7"/>
  <c r="W85" i="7"/>
  <c r="W84" i="7"/>
  <c r="W83" i="7"/>
  <c r="W82" i="7"/>
  <c r="W80" i="7"/>
  <c r="W77" i="7"/>
  <c r="W75" i="7"/>
  <c r="W74" i="7"/>
  <c r="W72" i="7"/>
  <c r="W69" i="7"/>
  <c r="W68" i="7"/>
  <c r="W67" i="7"/>
  <c r="W66" i="7"/>
  <c r="W65" i="7"/>
  <c r="W62" i="7"/>
  <c r="W59" i="7"/>
  <c r="W58" i="7"/>
  <c r="W54" i="7"/>
  <c r="W53" i="7"/>
  <c r="W51" i="7"/>
  <c r="W50" i="7"/>
  <c r="W49" i="7"/>
  <c r="W48" i="7"/>
  <c r="W47" i="7"/>
  <c r="W46" i="7"/>
  <c r="W45" i="7"/>
  <c r="W44" i="7"/>
  <c r="W40" i="7"/>
  <c r="W37" i="7"/>
  <c r="W36" i="7"/>
  <c r="W35" i="7"/>
  <c r="W34" i="7"/>
  <c r="W33" i="7"/>
  <c r="W32" i="7"/>
  <c r="W31" i="7"/>
  <c r="W30" i="7"/>
  <c r="W29" i="7"/>
  <c r="W28" i="7"/>
  <c r="W25" i="7"/>
  <c r="W21" i="7"/>
  <c r="W20" i="7"/>
  <c r="W18" i="7"/>
  <c r="W17" i="7"/>
  <c r="W16" i="7"/>
  <c r="W13" i="7"/>
  <c r="W12" i="7"/>
  <c r="W9" i="7"/>
  <c r="W8" i="7"/>
  <c r="X152" i="7" l="1"/>
  <c r="W76" i="7"/>
  <c r="X70" i="7"/>
  <c r="X76" i="7"/>
  <c r="X154" i="7"/>
  <c r="X166" i="7"/>
  <c r="W24" i="7"/>
  <c r="W201" i="7"/>
  <c r="W212" i="7"/>
  <c r="X212" i="7"/>
  <c r="W113" i="7"/>
  <c r="W176" i="7"/>
  <c r="X118" i="7"/>
  <c r="X224" i="7"/>
  <c r="W164" i="7"/>
  <c r="W155" i="7"/>
  <c r="X184" i="7"/>
  <c r="X164" i="7"/>
  <c r="X138" i="7"/>
  <c r="X122" i="7"/>
  <c r="X113" i="7"/>
  <c r="X108" i="7"/>
  <c r="X106" i="7"/>
  <c r="X102" i="7"/>
  <c r="X86" i="7"/>
  <c r="X60" i="7"/>
  <c r="X52" i="7"/>
  <c r="X19" i="7"/>
  <c r="X20" i="7"/>
  <c r="X10" i="7"/>
  <c r="X11" i="7"/>
  <c r="X6" i="7"/>
  <c r="X7" i="7"/>
  <c r="W166" i="7"/>
  <c r="W143" i="7"/>
  <c r="W138" i="7"/>
  <c r="W63" i="7"/>
  <c r="W64" i="7"/>
  <c r="W52" i="7"/>
  <c r="W19" i="7"/>
  <c r="X223" i="7"/>
  <c r="X38" i="7"/>
  <c r="X56" i="7"/>
  <c r="X63" i="7"/>
  <c r="X95" i="7"/>
  <c r="X176" i="7"/>
  <c r="X81" i="7"/>
  <c r="X109" i="7"/>
  <c r="X185" i="7"/>
  <c r="X201" i="7"/>
  <c r="X225" i="7"/>
  <c r="X104" i="7"/>
  <c r="X156" i="7"/>
  <c r="X27" i="7"/>
  <c r="X73" i="7"/>
  <c r="X90" i="7"/>
  <c r="X134" i="7"/>
  <c r="X143" i="7"/>
  <c r="X169" i="7"/>
  <c r="X58" i="7"/>
  <c r="X62" i="7"/>
  <c r="X74" i="7"/>
  <c r="X174" i="7"/>
  <c r="X206" i="7"/>
  <c r="X230" i="7"/>
  <c r="X14" i="7"/>
  <c r="X129" i="7"/>
  <c r="X43" i="7"/>
  <c r="X71" i="7"/>
  <c r="X79" i="7"/>
  <c r="X119" i="7"/>
  <c r="X123" i="7"/>
  <c r="X131" i="7"/>
  <c r="X135" i="7"/>
  <c r="X139" i="7"/>
  <c r="X151" i="7"/>
  <c r="X167" i="7"/>
  <c r="X175" i="7"/>
  <c r="X179" i="7"/>
  <c r="X199" i="7"/>
  <c r="X203" i="7"/>
  <c r="X219" i="7"/>
  <c r="W122" i="7"/>
  <c r="W123" i="7"/>
  <c r="W81" i="7"/>
  <c r="W175" i="7"/>
  <c r="W184" i="7"/>
  <c r="W185" i="7"/>
  <c r="W218" i="7"/>
  <c r="W219" i="7"/>
  <c r="W156" i="7"/>
  <c r="W108" i="7"/>
  <c r="W109" i="7"/>
  <c r="W102" i="7"/>
  <c r="W202" i="7"/>
  <c r="W203" i="7"/>
  <c r="W144" i="7"/>
  <c r="W14" i="7"/>
  <c r="W15" i="7"/>
  <c r="W22" i="7"/>
  <c r="W23" i="7"/>
  <c r="W43" i="7"/>
  <c r="W60" i="7"/>
  <c r="W61" i="7"/>
  <c r="W70" i="7"/>
  <c r="W71" i="7"/>
  <c r="W154" i="7"/>
  <c r="W10" i="7"/>
  <c r="W11" i="7"/>
  <c r="W38" i="7"/>
  <c r="W39" i="7"/>
  <c r="W56" i="7"/>
  <c r="W57" i="7"/>
  <c r="W107" i="7"/>
  <c r="W106" i="7"/>
  <c r="W129" i="7"/>
  <c r="W131" i="7"/>
  <c r="W152" i="7"/>
  <c r="W160" i="7"/>
  <c r="W161" i="7"/>
  <c r="W198" i="7"/>
  <c r="W199" i="7"/>
  <c r="W6" i="7"/>
  <c r="W86" i="7"/>
  <c r="W95" i="7"/>
  <c r="W118" i="7"/>
  <c r="W169" i="7"/>
  <c r="W206" i="7"/>
  <c r="W230" i="7"/>
  <c r="W27" i="7"/>
  <c r="W73" i="7"/>
  <c r="W90" i="7"/>
  <c r="W134" i="7"/>
  <c r="W119" i="7"/>
  <c r="W135" i="7"/>
  <c r="W139" i="7"/>
  <c r="W151" i="7"/>
  <c r="W167" i="7"/>
  <c r="W179" i="7"/>
  <c r="W7" i="7"/>
  <c r="X142" i="7"/>
  <c r="X183" i="7"/>
  <c r="X204" i="7"/>
  <c r="W204" i="7"/>
  <c r="V228" i="7"/>
  <c r="V227" i="7"/>
  <c r="V226" i="7"/>
  <c r="V225" i="7"/>
  <c r="V222" i="7"/>
  <c r="V221" i="7"/>
  <c r="V220" i="7"/>
  <c r="V217" i="7"/>
  <c r="V216" i="7"/>
  <c r="V215" i="7"/>
  <c r="V214" i="7"/>
  <c r="V213" i="7"/>
  <c r="V210" i="7"/>
  <c r="V209" i="7"/>
  <c r="V208" i="7"/>
  <c r="V207" i="7"/>
  <c r="V201" i="7"/>
  <c r="V197" i="7"/>
  <c r="V196" i="7"/>
  <c r="V195" i="7"/>
  <c r="V194" i="7"/>
  <c r="V193" i="7"/>
  <c r="V192" i="7"/>
  <c r="V191" i="7"/>
  <c r="V190" i="7"/>
  <c r="V189" i="7"/>
  <c r="V188" i="7"/>
  <c r="V187" i="7"/>
  <c r="V186" i="7"/>
  <c r="V185" i="7"/>
  <c r="V182" i="7"/>
  <c r="V181" i="7"/>
  <c r="V180" i="7"/>
  <c r="V177" i="7"/>
  <c r="V171" i="7"/>
  <c r="V170" i="7"/>
  <c r="V168" i="7"/>
  <c r="V167" i="7"/>
  <c r="V165" i="7"/>
  <c r="V162" i="7"/>
  <c r="V159" i="7"/>
  <c r="V158" i="7"/>
  <c r="V157" i="7"/>
  <c r="V156" i="7"/>
  <c r="V153" i="7"/>
  <c r="V151" i="7"/>
  <c r="V149" i="7"/>
  <c r="V148" i="7"/>
  <c r="V147" i="7"/>
  <c r="V146" i="7"/>
  <c r="V144" i="7"/>
  <c r="V140" i="7"/>
  <c r="V137" i="7"/>
  <c r="V136" i="7"/>
  <c r="V133" i="7"/>
  <c r="V132" i="7"/>
  <c r="V131" i="7"/>
  <c r="V130" i="7"/>
  <c r="V128" i="7"/>
  <c r="V127" i="7"/>
  <c r="V126" i="7"/>
  <c r="V125" i="7"/>
  <c r="V124" i="7"/>
  <c r="V121" i="7"/>
  <c r="V120" i="7"/>
  <c r="V116" i="7"/>
  <c r="V115" i="7"/>
  <c r="V114" i="7"/>
  <c r="V112" i="7"/>
  <c r="V111" i="7"/>
  <c r="V110" i="7"/>
  <c r="V107" i="7"/>
  <c r="V105" i="7"/>
  <c r="V104" i="7"/>
  <c r="V103" i="7"/>
  <c r="V101" i="7"/>
  <c r="V100" i="7"/>
  <c r="V99" i="7"/>
  <c r="V98" i="7"/>
  <c r="V97" i="7"/>
  <c r="V94" i="7"/>
  <c r="V93" i="7"/>
  <c r="V92" i="7"/>
  <c r="V91" i="7"/>
  <c r="V88" i="7"/>
  <c r="V87" i="7"/>
  <c r="V85" i="7"/>
  <c r="V84" i="7"/>
  <c r="V83" i="7"/>
  <c r="V82" i="7"/>
  <c r="V81" i="7"/>
  <c r="V80" i="7"/>
  <c r="V77" i="7"/>
  <c r="V75" i="7"/>
  <c r="V72" i="7"/>
  <c r="V69" i="7"/>
  <c r="V68" i="7"/>
  <c r="V66" i="7"/>
  <c r="V65" i="7"/>
  <c r="V64" i="7"/>
  <c r="V62" i="7"/>
  <c r="V61" i="7"/>
  <c r="V59" i="7"/>
  <c r="V58" i="7"/>
  <c r="V57" i="7"/>
  <c r="V54" i="7"/>
  <c r="V53" i="7"/>
  <c r="V51" i="7"/>
  <c r="V50" i="7"/>
  <c r="V49" i="7"/>
  <c r="V48" i="7"/>
  <c r="V47" i="7"/>
  <c r="V46" i="7"/>
  <c r="V45" i="7"/>
  <c r="V44" i="7"/>
  <c r="V40" i="7"/>
  <c r="V39" i="7"/>
  <c r="V37" i="7"/>
  <c r="V36" i="7"/>
  <c r="V35" i="7"/>
  <c r="V34" i="7"/>
  <c r="V33" i="7"/>
  <c r="V32" i="7"/>
  <c r="V31" i="7"/>
  <c r="V30" i="7"/>
  <c r="V29" i="7"/>
  <c r="V25" i="7"/>
  <c r="V24" i="7"/>
  <c r="V21" i="7"/>
  <c r="V20" i="7"/>
  <c r="V18" i="7"/>
  <c r="V17" i="7"/>
  <c r="V16" i="7"/>
  <c r="V13" i="7"/>
  <c r="V12" i="7"/>
  <c r="V9" i="7"/>
  <c r="V8" i="7"/>
  <c r="U229" i="7"/>
  <c r="U228" i="7"/>
  <c r="U227" i="7"/>
  <c r="U225" i="7"/>
  <c r="U222" i="7"/>
  <c r="U221" i="7"/>
  <c r="U220" i="7"/>
  <c r="U218" i="7"/>
  <c r="U217" i="7"/>
  <c r="U216" i="7"/>
  <c r="U215" i="7"/>
  <c r="U214" i="7"/>
  <c r="U213" i="7"/>
  <c r="U211" i="7"/>
  <c r="U210" i="7"/>
  <c r="U209" i="7"/>
  <c r="U208" i="7"/>
  <c r="U207" i="7"/>
  <c r="U202" i="7"/>
  <c r="U200" i="7"/>
  <c r="U198" i="7"/>
  <c r="U197" i="7"/>
  <c r="U196" i="7"/>
  <c r="U195" i="7"/>
  <c r="U194" i="7"/>
  <c r="U193" i="7"/>
  <c r="U192" i="7"/>
  <c r="U191" i="7"/>
  <c r="U190" i="7"/>
  <c r="U189" i="7"/>
  <c r="U188" i="7"/>
  <c r="U187" i="7"/>
  <c r="U186" i="7"/>
  <c r="U185" i="7"/>
  <c r="U182" i="7"/>
  <c r="U181" i="7"/>
  <c r="U180" i="7"/>
  <c r="U178" i="7"/>
  <c r="U176" i="7"/>
  <c r="U172" i="7"/>
  <c r="U171" i="7"/>
  <c r="U170" i="7"/>
  <c r="U168" i="7"/>
  <c r="U167" i="7"/>
  <c r="U165" i="7"/>
  <c r="U162" i="7"/>
  <c r="U160" i="7"/>
  <c r="U159" i="7"/>
  <c r="U158" i="7"/>
  <c r="U157" i="7"/>
  <c r="U156" i="7"/>
  <c r="U153" i="7"/>
  <c r="U152" i="7"/>
  <c r="U150" i="7"/>
  <c r="U149" i="7"/>
  <c r="U148" i="7"/>
  <c r="U147" i="7"/>
  <c r="U146" i="7"/>
  <c r="U145" i="7"/>
  <c r="U144" i="7"/>
  <c r="U140" i="7"/>
  <c r="U139" i="7"/>
  <c r="U137" i="7"/>
  <c r="U136" i="7"/>
  <c r="U133" i="7"/>
  <c r="U132" i="7"/>
  <c r="U131" i="7"/>
  <c r="U130" i="7"/>
  <c r="U128" i="7"/>
  <c r="U127" i="7"/>
  <c r="U126" i="7"/>
  <c r="U125" i="7"/>
  <c r="U124" i="7"/>
  <c r="U121" i="7"/>
  <c r="U120" i="7"/>
  <c r="U116" i="7"/>
  <c r="U115" i="7"/>
  <c r="U114" i="7"/>
  <c r="U112" i="7"/>
  <c r="U111" i="7"/>
  <c r="U110" i="7"/>
  <c r="U109" i="7"/>
  <c r="U107" i="7"/>
  <c r="U105" i="7"/>
  <c r="U104" i="7"/>
  <c r="U101" i="7"/>
  <c r="U100" i="7"/>
  <c r="U99" i="7"/>
  <c r="U98" i="7"/>
  <c r="U97" i="7"/>
  <c r="U96" i="7"/>
  <c r="U94" i="7"/>
  <c r="U93" i="7"/>
  <c r="U92" i="7"/>
  <c r="U88" i="7"/>
  <c r="U87" i="7"/>
  <c r="U85" i="7"/>
  <c r="U84" i="7"/>
  <c r="U83" i="7"/>
  <c r="U82" i="7"/>
  <c r="U81" i="7"/>
  <c r="U76" i="7"/>
  <c r="U75" i="7"/>
  <c r="U74" i="7"/>
  <c r="U72" i="7"/>
  <c r="U69" i="7"/>
  <c r="U68" i="7"/>
  <c r="U67" i="7"/>
  <c r="U66" i="7"/>
  <c r="U65" i="7"/>
  <c r="U64" i="7"/>
  <c r="U62" i="7"/>
  <c r="U61" i="7"/>
  <c r="U59" i="7"/>
  <c r="U58" i="7"/>
  <c r="U57" i="7"/>
  <c r="U53" i="7"/>
  <c r="U51" i="7"/>
  <c r="U50" i="7"/>
  <c r="U49" i="7"/>
  <c r="U48" i="7"/>
  <c r="U47" i="7"/>
  <c r="U46" i="7"/>
  <c r="U45" i="7"/>
  <c r="U44" i="7"/>
  <c r="U43" i="7"/>
  <c r="U40" i="7"/>
  <c r="U37" i="7"/>
  <c r="U36" i="7"/>
  <c r="U35" i="7"/>
  <c r="U34" i="7"/>
  <c r="U33" i="7"/>
  <c r="U32" i="7"/>
  <c r="U31" i="7"/>
  <c r="U30" i="7"/>
  <c r="U29" i="7"/>
  <c r="U28" i="7"/>
  <c r="U25" i="7"/>
  <c r="U20" i="7"/>
  <c r="U18" i="7"/>
  <c r="U17" i="7"/>
  <c r="U16" i="7"/>
  <c r="U13" i="7"/>
  <c r="U12" i="7"/>
  <c r="U9" i="7"/>
  <c r="U8" i="7"/>
  <c r="X155" i="7" l="1"/>
  <c r="V52" i="7"/>
  <c r="X78" i="7"/>
  <c r="U38" i="7"/>
  <c r="V150" i="7"/>
  <c r="U14" i="7"/>
  <c r="U52" i="7"/>
  <c r="V113" i="7"/>
  <c r="V198" i="7"/>
  <c r="V199" i="7"/>
  <c r="X163" i="7"/>
  <c r="U177" i="7"/>
  <c r="U230" i="7"/>
  <c r="V19" i="7"/>
  <c r="V23" i="7"/>
  <c r="V178" i="7"/>
  <c r="V179" i="7"/>
  <c r="V218" i="7"/>
  <c r="V219" i="7"/>
  <c r="U22" i="7"/>
  <c r="V86" i="7"/>
  <c r="U151" i="7"/>
  <c r="U201" i="7"/>
  <c r="V145" i="7"/>
  <c r="W142" i="7"/>
  <c r="U223" i="7"/>
  <c r="U226" i="7"/>
  <c r="U219" i="7"/>
  <c r="U212" i="7"/>
  <c r="U203" i="7"/>
  <c r="U199" i="7"/>
  <c r="U173" i="7"/>
  <c r="U179" i="7"/>
  <c r="U169" i="7"/>
  <c r="U166" i="7"/>
  <c r="U164" i="7"/>
  <c r="U161" i="7"/>
  <c r="U134" i="7"/>
  <c r="U90" i="7"/>
  <c r="U24" i="7"/>
  <c r="U19" i="7"/>
  <c r="U175" i="7"/>
  <c r="U174" i="7"/>
  <c r="X173" i="7"/>
  <c r="X117" i="7"/>
  <c r="X55" i="7"/>
  <c r="X26" i="7"/>
  <c r="X22" i="7"/>
  <c r="X23" i="7"/>
  <c r="X5" i="7"/>
  <c r="U138" i="7"/>
  <c r="U135" i="7"/>
  <c r="U129" i="7"/>
  <c r="U122" i="7"/>
  <c r="U123" i="7"/>
  <c r="U119" i="7"/>
  <c r="U113" i="7"/>
  <c r="U108" i="7"/>
  <c r="U106" i="7"/>
  <c r="U102" i="7"/>
  <c r="U103" i="7"/>
  <c r="U95" i="7"/>
  <c r="U91" i="7"/>
  <c r="U86" i="7"/>
  <c r="U80" i="7"/>
  <c r="U77" i="7"/>
  <c r="U73" i="7"/>
  <c r="U70" i="7"/>
  <c r="U71" i="7"/>
  <c r="U63" i="7"/>
  <c r="U60" i="7"/>
  <c r="U56" i="7"/>
  <c r="U54" i="7"/>
  <c r="U41" i="7"/>
  <c r="U39" i="7"/>
  <c r="U23" i="7"/>
  <c r="U21" i="7"/>
  <c r="U15" i="7"/>
  <c r="U10" i="7"/>
  <c r="U11" i="7"/>
  <c r="U6" i="7"/>
  <c r="U7" i="7"/>
  <c r="W183" i="7"/>
  <c r="W163" i="7"/>
  <c r="W117" i="7"/>
  <c r="W89" i="7"/>
  <c r="W55" i="7"/>
  <c r="W5" i="7"/>
  <c r="V229" i="7"/>
  <c r="V230" i="7"/>
  <c r="V223" i="7"/>
  <c r="V224" i="7"/>
  <c r="V211" i="7"/>
  <c r="V212" i="7"/>
  <c r="V206" i="7"/>
  <c r="V202" i="7"/>
  <c r="V203" i="7"/>
  <c r="V200" i="7"/>
  <c r="V176" i="7"/>
  <c r="V175" i="7"/>
  <c r="V169" i="7"/>
  <c r="V172" i="7"/>
  <c r="V166" i="7"/>
  <c r="V152" i="7"/>
  <c r="V138" i="7"/>
  <c r="V139" i="7"/>
  <c r="V134" i="7"/>
  <c r="V135" i="7"/>
  <c r="V129" i="7"/>
  <c r="V122" i="7"/>
  <c r="V123" i="7"/>
  <c r="V119" i="7"/>
  <c r="V108" i="7"/>
  <c r="V109" i="7"/>
  <c r="V106" i="7"/>
  <c r="V102" i="7"/>
  <c r="V95" i="7"/>
  <c r="V96" i="7"/>
  <c r="V78" i="7"/>
  <c r="V79" i="7"/>
  <c r="V76" i="7"/>
  <c r="V73" i="7"/>
  <c r="V74" i="7"/>
  <c r="V70" i="7"/>
  <c r="V71" i="7"/>
  <c r="V63" i="7"/>
  <c r="V67" i="7"/>
  <c r="V60" i="7"/>
  <c r="V43" i="7"/>
  <c r="V38" i="7"/>
  <c r="V28" i="7"/>
  <c r="V22" i="7"/>
  <c r="V14" i="7"/>
  <c r="V15" i="7"/>
  <c r="V10" i="7"/>
  <c r="V11" i="7"/>
  <c r="V7" i="7"/>
  <c r="X89" i="7"/>
  <c r="X41" i="7"/>
  <c r="X42" i="7"/>
  <c r="X160" i="7"/>
  <c r="X161" i="7"/>
  <c r="W78" i="7"/>
  <c r="W79" i="7"/>
  <c r="W26" i="7"/>
  <c r="W41" i="7"/>
  <c r="W42" i="7"/>
  <c r="W223" i="7"/>
  <c r="W224" i="7"/>
  <c r="W173" i="7"/>
  <c r="W174" i="7"/>
  <c r="V143" i="7" l="1"/>
  <c r="U224" i="7"/>
  <c r="W141" i="7"/>
  <c r="U206" i="7"/>
  <c r="U183" i="7"/>
  <c r="U184" i="7"/>
  <c r="U163" i="7"/>
  <c r="U154" i="7"/>
  <c r="U155" i="7"/>
  <c r="U143" i="7"/>
  <c r="X4" i="7"/>
  <c r="U117" i="7"/>
  <c r="U118" i="7"/>
  <c r="U89" i="7"/>
  <c r="U78" i="7"/>
  <c r="U79" i="7"/>
  <c r="U55" i="7"/>
  <c r="U42" i="7"/>
  <c r="U26" i="7"/>
  <c r="U27" i="7"/>
  <c r="W4" i="7"/>
  <c r="V204" i="7"/>
  <c r="V205" i="7"/>
  <c r="V183" i="7"/>
  <c r="V184" i="7"/>
  <c r="V173" i="7"/>
  <c r="V174" i="7"/>
  <c r="V163" i="7"/>
  <c r="V164" i="7"/>
  <c r="V160" i="7"/>
  <c r="V161" i="7"/>
  <c r="V154" i="7"/>
  <c r="V155" i="7"/>
  <c r="V117" i="7"/>
  <c r="V118" i="7"/>
  <c r="V89" i="7"/>
  <c r="V90" i="7"/>
  <c r="V55" i="7"/>
  <c r="V56" i="7"/>
  <c r="V41" i="7"/>
  <c r="V42" i="7"/>
  <c r="V26" i="7"/>
  <c r="V27" i="7"/>
  <c r="V6" i="7"/>
  <c r="X141" i="7"/>
  <c r="T228" i="7"/>
  <c r="T227" i="7"/>
  <c r="T226" i="7"/>
  <c r="T222" i="7"/>
  <c r="T221" i="7"/>
  <c r="T220" i="7"/>
  <c r="T217" i="7"/>
  <c r="T216" i="7"/>
  <c r="T215" i="7"/>
  <c r="T214" i="7"/>
  <c r="T213" i="7"/>
  <c r="T210" i="7"/>
  <c r="T209" i="7"/>
  <c r="T208" i="7"/>
  <c r="T207" i="7"/>
  <c r="T197" i="7"/>
  <c r="T196" i="7"/>
  <c r="T195" i="7"/>
  <c r="T194" i="7"/>
  <c r="T193" i="7"/>
  <c r="T192" i="7"/>
  <c r="T191" i="7"/>
  <c r="T190" i="7"/>
  <c r="T189" i="7"/>
  <c r="T188" i="7"/>
  <c r="T187" i="7"/>
  <c r="T186" i="7"/>
  <c r="T185" i="7"/>
  <c r="T182" i="7"/>
  <c r="T181" i="7"/>
  <c r="T180" i="7"/>
  <c r="T177" i="7"/>
  <c r="T172" i="7"/>
  <c r="T171" i="7"/>
  <c r="T170" i="7"/>
  <c r="T168" i="7"/>
  <c r="T167" i="7"/>
  <c r="T159" i="7"/>
  <c r="T158" i="7"/>
  <c r="T157" i="7"/>
  <c r="T151" i="7"/>
  <c r="T149" i="7"/>
  <c r="T148" i="7"/>
  <c r="T147" i="7"/>
  <c r="T146" i="7"/>
  <c r="T145" i="7"/>
  <c r="T140" i="7"/>
  <c r="T139" i="7"/>
  <c r="T137" i="7"/>
  <c r="T136" i="7"/>
  <c r="T135" i="7"/>
  <c r="T133" i="7"/>
  <c r="T132" i="7"/>
  <c r="T131" i="7"/>
  <c r="T130" i="7"/>
  <c r="T128" i="7"/>
  <c r="T127" i="7"/>
  <c r="T126" i="7"/>
  <c r="T125" i="7"/>
  <c r="T124" i="7"/>
  <c r="T123" i="7"/>
  <c r="T121" i="7"/>
  <c r="T120" i="7"/>
  <c r="T119" i="7"/>
  <c r="T116" i="7"/>
  <c r="T115" i="7"/>
  <c r="T112" i="7"/>
  <c r="T111" i="7"/>
  <c r="T110" i="7"/>
  <c r="T107" i="7"/>
  <c r="T105" i="7"/>
  <c r="T104" i="7"/>
  <c r="T103" i="7"/>
  <c r="T101" i="7"/>
  <c r="T100" i="7"/>
  <c r="T99" i="7"/>
  <c r="T97" i="7"/>
  <c r="T96" i="7"/>
  <c r="T94" i="7"/>
  <c r="T93" i="7"/>
  <c r="T92" i="7"/>
  <c r="T91" i="7"/>
  <c r="T88" i="7"/>
  <c r="T85" i="7"/>
  <c r="T84" i="7"/>
  <c r="T83" i="7"/>
  <c r="T82" i="7"/>
  <c r="T81" i="7"/>
  <c r="T80" i="7"/>
  <c r="T77" i="7"/>
  <c r="T75" i="7"/>
  <c r="T74" i="7"/>
  <c r="T72" i="7"/>
  <c r="T69" i="7"/>
  <c r="T68" i="7"/>
  <c r="T67" i="7"/>
  <c r="T66" i="7"/>
  <c r="T65" i="7"/>
  <c r="T62" i="7"/>
  <c r="T61" i="7"/>
  <c r="T59" i="7"/>
  <c r="T58" i="7"/>
  <c r="T57" i="7"/>
  <c r="T54" i="7"/>
  <c r="T51" i="7"/>
  <c r="T50" i="7"/>
  <c r="T49" i="7"/>
  <c r="T48" i="7"/>
  <c r="T47" i="7"/>
  <c r="T46" i="7"/>
  <c r="T45" i="7"/>
  <c r="T44" i="7"/>
  <c r="T43" i="7"/>
  <c r="T40" i="7"/>
  <c r="T37" i="7"/>
  <c r="T36" i="7"/>
  <c r="T35" i="7"/>
  <c r="T34" i="7"/>
  <c r="T33" i="7"/>
  <c r="T32" i="7"/>
  <c r="T31" i="7"/>
  <c r="T30" i="7"/>
  <c r="T29" i="7"/>
  <c r="T28" i="7"/>
  <c r="T25" i="7"/>
  <c r="T21" i="7"/>
  <c r="T18" i="7"/>
  <c r="T17" i="7"/>
  <c r="T15" i="7"/>
  <c r="T13" i="7"/>
  <c r="T12" i="7"/>
  <c r="T11" i="7"/>
  <c r="T9" i="7"/>
  <c r="T8" i="7"/>
  <c r="T7" i="7"/>
  <c r="T76" i="7" l="1"/>
  <c r="T178" i="7"/>
  <c r="T179" i="7"/>
  <c r="T166" i="7"/>
  <c r="V141" i="7"/>
  <c r="V142" i="7"/>
  <c r="U204" i="7"/>
  <c r="U205" i="7"/>
  <c r="U142" i="7"/>
  <c r="X3" i="7"/>
  <c r="U5" i="7"/>
  <c r="W3" i="7"/>
  <c r="V5" i="7"/>
  <c r="T229" i="7"/>
  <c r="T230" i="7"/>
  <c r="T225" i="7"/>
  <c r="T218" i="7"/>
  <c r="T219" i="7"/>
  <c r="T211" i="7"/>
  <c r="T212" i="7"/>
  <c r="T202" i="7"/>
  <c r="T203" i="7"/>
  <c r="T200" i="7"/>
  <c r="T201" i="7"/>
  <c r="T198" i="7"/>
  <c r="T199" i="7"/>
  <c r="T176" i="7"/>
  <c r="T175" i="7"/>
  <c r="T169" i="7"/>
  <c r="T165" i="7"/>
  <c r="T162" i="7"/>
  <c r="T156" i="7"/>
  <c r="T152" i="7"/>
  <c r="T153" i="7"/>
  <c r="T150" i="7"/>
  <c r="T144" i="7"/>
  <c r="T138" i="7"/>
  <c r="T134" i="7"/>
  <c r="T129" i="7"/>
  <c r="T122" i="7"/>
  <c r="T113" i="7"/>
  <c r="T114" i="7"/>
  <c r="T108" i="7"/>
  <c r="T109" i="7"/>
  <c r="T106" i="7"/>
  <c r="T102" i="7"/>
  <c r="T95" i="7"/>
  <c r="T98" i="7"/>
  <c r="T86" i="7"/>
  <c r="T87" i="7"/>
  <c r="T73" i="7"/>
  <c r="T70" i="7"/>
  <c r="T71" i="7"/>
  <c r="T63" i="7"/>
  <c r="T64" i="7"/>
  <c r="T60" i="7"/>
  <c r="T52" i="7"/>
  <c r="T53" i="7"/>
  <c r="T38" i="7"/>
  <c r="T39" i="7"/>
  <c r="T24" i="7"/>
  <c r="T19" i="7"/>
  <c r="T20" i="7"/>
  <c r="T14" i="7"/>
  <c r="T16" i="7"/>
  <c r="T10" i="7"/>
  <c r="L230" i="9"/>
  <c r="L229" i="9" s="1"/>
  <c r="L228" i="9"/>
  <c r="L227" i="9"/>
  <c r="K226" i="9"/>
  <c r="L226" i="9" s="1"/>
  <c r="L225" i="9"/>
  <c r="H223" i="9"/>
  <c r="L222" i="9"/>
  <c r="L221" i="9"/>
  <c r="L220" i="9"/>
  <c r="K219" i="9"/>
  <c r="L219" i="9" s="1"/>
  <c r="L218" i="9" s="1"/>
  <c r="L217" i="9"/>
  <c r="L216" i="9"/>
  <c r="L215" i="9"/>
  <c r="L214" i="9"/>
  <c r="L213" i="9"/>
  <c r="K213" i="9"/>
  <c r="K212" i="9"/>
  <c r="L212" i="9" s="1"/>
  <c r="L211" i="9" s="1"/>
  <c r="L210" i="9"/>
  <c r="L209" i="9"/>
  <c r="L208" i="9"/>
  <c r="K207" i="9"/>
  <c r="L207" i="9" s="1"/>
  <c r="H204" i="9"/>
  <c r="L203" i="9"/>
  <c r="L202" i="9" s="1"/>
  <c r="L201" i="9"/>
  <c r="L200" i="9" s="1"/>
  <c r="L199" i="9"/>
  <c r="L198" i="9" s="1"/>
  <c r="L197" i="9"/>
  <c r="L196" i="9"/>
  <c r="K195" i="9"/>
  <c r="L195" i="9" s="1"/>
  <c r="L194" i="9"/>
  <c r="L193" i="9"/>
  <c r="K192" i="9"/>
  <c r="L192" i="9" s="1"/>
  <c r="L191" i="9"/>
  <c r="L190" i="9"/>
  <c r="L189" i="9"/>
  <c r="L188" i="9"/>
  <c r="L187" i="9"/>
  <c r="L186" i="9"/>
  <c r="L185" i="9"/>
  <c r="H183" i="9"/>
  <c r="L182" i="9"/>
  <c r="L181" i="9"/>
  <c r="L180" i="9"/>
  <c r="K179" i="9"/>
  <c r="L179" i="9" s="1"/>
  <c r="L178" i="9" s="1"/>
  <c r="L177" i="9"/>
  <c r="L176" i="9" s="1"/>
  <c r="L175" i="9"/>
  <c r="L174" i="9" s="1"/>
  <c r="H173" i="9"/>
  <c r="L172" i="9"/>
  <c r="L171" i="9"/>
  <c r="L170" i="9"/>
  <c r="L168" i="9"/>
  <c r="L167" i="9"/>
  <c r="L165" i="9"/>
  <c r="L164" i="9" s="1"/>
  <c r="H163" i="9"/>
  <c r="L162" i="9"/>
  <c r="L161" i="9" s="1"/>
  <c r="L160" i="9" s="1"/>
  <c r="H160" i="9"/>
  <c r="L159" i="9"/>
  <c r="L158" i="9"/>
  <c r="K157" i="9"/>
  <c r="L157" i="9" s="1"/>
  <c r="L156" i="9"/>
  <c r="H154" i="9"/>
  <c r="L153" i="9"/>
  <c r="L152" i="9" s="1"/>
  <c r="L151" i="9"/>
  <c r="L150" i="9" s="1"/>
  <c r="L149" i="9"/>
  <c r="L148" i="9"/>
  <c r="K147" i="9"/>
  <c r="L147" i="9" s="1"/>
  <c r="L146" i="9"/>
  <c r="L145" i="9"/>
  <c r="K144" i="9"/>
  <c r="L144" i="9" s="1"/>
  <c r="H142" i="9"/>
  <c r="L140" i="9"/>
  <c r="L139" i="9"/>
  <c r="L137" i="9"/>
  <c r="L136" i="9"/>
  <c r="L135" i="9"/>
  <c r="L133" i="9"/>
  <c r="L132" i="9"/>
  <c r="L131" i="9"/>
  <c r="L130" i="9"/>
  <c r="L128" i="9"/>
  <c r="L127" i="9"/>
  <c r="L126" i="9"/>
  <c r="L125" i="9"/>
  <c r="L124" i="9"/>
  <c r="L123" i="9"/>
  <c r="L121" i="9"/>
  <c r="L120" i="9"/>
  <c r="L119" i="9"/>
  <c r="H117" i="9"/>
  <c r="L116" i="9"/>
  <c r="L115" i="9"/>
  <c r="L114" i="9"/>
  <c r="L112" i="9"/>
  <c r="L111" i="9"/>
  <c r="L110" i="9"/>
  <c r="L109" i="9"/>
  <c r="L107" i="9"/>
  <c r="L106" i="9" s="1"/>
  <c r="L105" i="9"/>
  <c r="L104" i="9"/>
  <c r="L103" i="9"/>
  <c r="L101" i="9"/>
  <c r="L100" i="9"/>
  <c r="L99" i="9"/>
  <c r="L98" i="9"/>
  <c r="L97" i="9"/>
  <c r="L96" i="9"/>
  <c r="L94" i="9"/>
  <c r="L93" i="9"/>
  <c r="L92" i="9"/>
  <c r="L91" i="9"/>
  <c r="H89" i="9"/>
  <c r="L88" i="9"/>
  <c r="L87" i="9"/>
  <c r="L85" i="9"/>
  <c r="L84" i="9"/>
  <c r="L83" i="9"/>
  <c r="L82" i="9"/>
  <c r="L81" i="9"/>
  <c r="L80" i="9"/>
  <c r="H78" i="9"/>
  <c r="L77" i="9"/>
  <c r="L76" i="9" s="1"/>
  <c r="L75" i="9"/>
  <c r="L74" i="9"/>
  <c r="L72" i="9"/>
  <c r="L71" i="9"/>
  <c r="L69" i="9"/>
  <c r="L68" i="9"/>
  <c r="L67" i="9"/>
  <c r="L66" i="9"/>
  <c r="L65" i="9"/>
  <c r="L64" i="9"/>
  <c r="L62" i="9"/>
  <c r="L61" i="9"/>
  <c r="L59" i="9"/>
  <c r="L58" i="9"/>
  <c r="L57" i="9"/>
  <c r="H55" i="9"/>
  <c r="L54" i="9"/>
  <c r="L53" i="9"/>
  <c r="L51" i="9"/>
  <c r="L50" i="9"/>
  <c r="L49" i="9"/>
  <c r="L48" i="9"/>
  <c r="L47" i="9"/>
  <c r="L46" i="9"/>
  <c r="L45" i="9"/>
  <c r="L44" i="9"/>
  <c r="L43" i="9"/>
  <c r="H41" i="9"/>
  <c r="L40" i="9"/>
  <c r="L39" i="9"/>
  <c r="L37" i="9"/>
  <c r="L36" i="9"/>
  <c r="L35" i="9"/>
  <c r="L34" i="9"/>
  <c r="L33" i="9"/>
  <c r="L32" i="9"/>
  <c r="L31" i="9"/>
  <c r="L30" i="9"/>
  <c r="L29" i="9"/>
  <c r="L28" i="9"/>
  <c r="H26" i="9"/>
  <c r="L25" i="9"/>
  <c r="L24" i="9"/>
  <c r="H22" i="9"/>
  <c r="L21" i="9"/>
  <c r="L20" i="9"/>
  <c r="L18" i="9"/>
  <c r="L17" i="9"/>
  <c r="L16" i="9"/>
  <c r="L15" i="9"/>
  <c r="L13" i="9"/>
  <c r="L12" i="9"/>
  <c r="L11" i="9"/>
  <c r="L9" i="9"/>
  <c r="L8" i="9"/>
  <c r="L7" i="9"/>
  <c r="H5" i="9"/>
  <c r="L405" i="5"/>
  <c r="L52" i="9" l="1"/>
  <c r="L56" i="9"/>
  <c r="U141" i="7"/>
  <c r="K206" i="9"/>
  <c r="L206" i="9" s="1"/>
  <c r="L205" i="9" s="1"/>
  <c r="L73" i="9"/>
  <c r="H4" i="9"/>
  <c r="L143" i="9"/>
  <c r="L142" i="9" s="1"/>
  <c r="U3" i="7"/>
  <c r="U4" i="7"/>
  <c r="V3" i="7"/>
  <c r="V4" i="7"/>
  <c r="T223" i="7"/>
  <c r="T224" i="7"/>
  <c r="T206" i="7"/>
  <c r="T183" i="7"/>
  <c r="T184" i="7"/>
  <c r="T173" i="7"/>
  <c r="T174" i="7"/>
  <c r="T163" i="7"/>
  <c r="T164" i="7"/>
  <c r="T160" i="7"/>
  <c r="T161" i="7"/>
  <c r="T154" i="7"/>
  <c r="T155" i="7"/>
  <c r="T143" i="7"/>
  <c r="T117" i="7"/>
  <c r="T118" i="7"/>
  <c r="T89" i="7"/>
  <c r="T90" i="7"/>
  <c r="T78" i="7"/>
  <c r="T79" i="7"/>
  <c r="T55" i="7"/>
  <c r="T56" i="7"/>
  <c r="T41" i="7"/>
  <c r="T42" i="7"/>
  <c r="T26" i="7"/>
  <c r="T27" i="7"/>
  <c r="T22" i="7"/>
  <c r="T23" i="7"/>
  <c r="L224" i="9"/>
  <c r="L223" i="9" s="1"/>
  <c r="L204" i="9"/>
  <c r="L184" i="9"/>
  <c r="L183" i="9" s="1"/>
  <c r="L173" i="9"/>
  <c r="L166" i="9"/>
  <c r="L155" i="9"/>
  <c r="L154" i="9" s="1"/>
  <c r="L134" i="9"/>
  <c r="L113" i="9"/>
  <c r="L90" i="9"/>
  <c r="L86" i="9"/>
  <c r="L70" i="9"/>
  <c r="L38" i="9"/>
  <c r="L19" i="9"/>
  <c r="L6" i="9"/>
  <c r="T6" i="7"/>
  <c r="L129" i="9"/>
  <c r="H141" i="9"/>
  <c r="L10" i="9"/>
  <c r="L23" i="9"/>
  <c r="L22" i="9" s="1"/>
  <c r="L60" i="9"/>
  <c r="L63" i="9"/>
  <c r="L95" i="9"/>
  <c r="L118" i="9"/>
  <c r="L138" i="9"/>
  <c r="L27" i="9"/>
  <c r="L14" i="9"/>
  <c r="L42" i="9"/>
  <c r="L41" i="9" s="1"/>
  <c r="L79" i="9"/>
  <c r="L78" i="9" s="1"/>
  <c r="L102" i="9"/>
  <c r="L108" i="9"/>
  <c r="L122" i="9"/>
  <c r="L169" i="9"/>
  <c r="L163" i="9" s="1"/>
  <c r="H3" i="9"/>
  <c r="L26" i="9" l="1"/>
  <c r="T204" i="7"/>
  <c r="T205" i="7"/>
  <c r="T141" i="7"/>
  <c r="T142" i="7"/>
  <c r="L141" i="9"/>
  <c r="L117" i="9"/>
  <c r="L89" i="9"/>
  <c r="L55" i="9"/>
  <c r="L5" i="9"/>
  <c r="T5" i="7"/>
  <c r="T3" i="7" l="1"/>
  <c r="T4" i="7"/>
  <c r="L4" i="9"/>
  <c r="L3" i="9" s="1"/>
  <c r="S230" i="7"/>
  <c r="R230" i="7"/>
  <c r="Q230" i="7"/>
  <c r="P230" i="7"/>
  <c r="O230" i="7"/>
  <c r="N230" i="7"/>
  <c r="M230" i="7"/>
  <c r="L230" i="7"/>
  <c r="K230" i="7"/>
  <c r="S229" i="7"/>
  <c r="R229" i="7"/>
  <c r="Q229" i="7"/>
  <c r="P229" i="7"/>
  <c r="O229" i="7"/>
  <c r="N229" i="7"/>
  <c r="M229" i="7"/>
  <c r="L229" i="7"/>
  <c r="K229" i="7"/>
  <c r="S228" i="7"/>
  <c r="R228" i="7"/>
  <c r="Q228" i="7"/>
  <c r="P228" i="7"/>
  <c r="O228" i="7"/>
  <c r="N228" i="7"/>
  <c r="M228" i="7"/>
  <c r="L228" i="7"/>
  <c r="K228" i="7"/>
  <c r="S227" i="7"/>
  <c r="R227" i="7"/>
  <c r="Q227" i="7"/>
  <c r="P227" i="7"/>
  <c r="O227" i="7"/>
  <c r="N227" i="7"/>
  <c r="M227" i="7"/>
  <c r="L227" i="7"/>
  <c r="K227" i="7"/>
  <c r="S226" i="7"/>
  <c r="R226" i="7"/>
  <c r="Q226" i="7"/>
  <c r="P226" i="7"/>
  <c r="O226" i="7"/>
  <c r="N226" i="7"/>
  <c r="M226" i="7"/>
  <c r="L226" i="7"/>
  <c r="K226" i="7"/>
  <c r="S225" i="7"/>
  <c r="R225" i="7"/>
  <c r="Q225" i="7"/>
  <c r="P225" i="7"/>
  <c r="O225" i="7"/>
  <c r="N225" i="7"/>
  <c r="M225" i="7"/>
  <c r="L225" i="7"/>
  <c r="K225" i="7"/>
  <c r="S224" i="7"/>
  <c r="R224" i="7"/>
  <c r="Q224" i="7"/>
  <c r="P224" i="7"/>
  <c r="O224" i="7"/>
  <c r="N224" i="7"/>
  <c r="M224" i="7"/>
  <c r="L224" i="7"/>
  <c r="K224" i="7"/>
  <c r="S223" i="7"/>
  <c r="R223" i="7"/>
  <c r="Q223" i="7"/>
  <c r="P223" i="7"/>
  <c r="O223" i="7"/>
  <c r="N223" i="7"/>
  <c r="M223" i="7"/>
  <c r="L223" i="7"/>
  <c r="K223" i="7"/>
  <c r="S222" i="7"/>
  <c r="R222" i="7"/>
  <c r="Q222" i="7"/>
  <c r="P222" i="7"/>
  <c r="O222" i="7"/>
  <c r="N222" i="7"/>
  <c r="M222" i="7"/>
  <c r="L222" i="7"/>
  <c r="K222" i="7"/>
  <c r="S221" i="7"/>
  <c r="R221" i="7"/>
  <c r="Q221" i="7"/>
  <c r="P221" i="7"/>
  <c r="O221" i="7"/>
  <c r="N221" i="7"/>
  <c r="M221" i="7"/>
  <c r="L221" i="7"/>
  <c r="K221" i="7"/>
  <c r="S220" i="7"/>
  <c r="R220" i="7"/>
  <c r="Q220" i="7"/>
  <c r="P220" i="7"/>
  <c r="O220" i="7"/>
  <c r="N220" i="7"/>
  <c r="M220" i="7"/>
  <c r="L220" i="7"/>
  <c r="K220" i="7"/>
  <c r="S219" i="7"/>
  <c r="R219" i="7"/>
  <c r="Q219" i="7"/>
  <c r="P219" i="7"/>
  <c r="O219" i="7"/>
  <c r="N219" i="7"/>
  <c r="M219" i="7"/>
  <c r="L219" i="7"/>
  <c r="K219" i="7"/>
  <c r="S218" i="7"/>
  <c r="R218" i="7"/>
  <c r="Q218" i="7"/>
  <c r="P218" i="7"/>
  <c r="O218" i="7"/>
  <c r="N218" i="7"/>
  <c r="M218" i="7"/>
  <c r="L218" i="7"/>
  <c r="K218" i="7"/>
  <c r="S217" i="7"/>
  <c r="R217" i="7"/>
  <c r="Q217" i="7"/>
  <c r="P217" i="7"/>
  <c r="O217" i="7"/>
  <c r="N217" i="7"/>
  <c r="M217" i="7"/>
  <c r="L217" i="7"/>
  <c r="K217" i="7"/>
  <c r="S216" i="7"/>
  <c r="R216" i="7"/>
  <c r="Q216" i="7"/>
  <c r="P216" i="7"/>
  <c r="O216" i="7"/>
  <c r="N216" i="7"/>
  <c r="M216" i="7"/>
  <c r="L216" i="7"/>
  <c r="K216" i="7"/>
  <c r="S215" i="7"/>
  <c r="R215" i="7"/>
  <c r="Q215" i="7"/>
  <c r="P215" i="7"/>
  <c r="O215" i="7"/>
  <c r="N215" i="7"/>
  <c r="M215" i="7"/>
  <c r="L215" i="7"/>
  <c r="K215" i="7"/>
  <c r="S214" i="7"/>
  <c r="R214" i="7"/>
  <c r="Q214" i="7"/>
  <c r="P214" i="7"/>
  <c r="O214" i="7"/>
  <c r="N214" i="7"/>
  <c r="M214" i="7"/>
  <c r="L214" i="7"/>
  <c r="K214" i="7"/>
  <c r="S213" i="7"/>
  <c r="R213" i="7"/>
  <c r="Q213" i="7"/>
  <c r="P213" i="7"/>
  <c r="O213" i="7"/>
  <c r="N213" i="7"/>
  <c r="M213" i="7"/>
  <c r="L213" i="7"/>
  <c r="K213" i="7"/>
  <c r="S212" i="7"/>
  <c r="R212" i="7"/>
  <c r="Q212" i="7"/>
  <c r="P212" i="7"/>
  <c r="O212" i="7"/>
  <c r="N212" i="7"/>
  <c r="M212" i="7"/>
  <c r="L212" i="7"/>
  <c r="K212" i="7"/>
  <c r="S211" i="7"/>
  <c r="R211" i="7"/>
  <c r="Q211" i="7"/>
  <c r="P211" i="7"/>
  <c r="O211" i="7"/>
  <c r="N211" i="7"/>
  <c r="M211" i="7"/>
  <c r="L211" i="7"/>
  <c r="K211" i="7"/>
  <c r="S210" i="7"/>
  <c r="R210" i="7"/>
  <c r="Q210" i="7"/>
  <c r="P210" i="7"/>
  <c r="O210" i="7"/>
  <c r="N210" i="7"/>
  <c r="M210" i="7"/>
  <c r="L210" i="7"/>
  <c r="K210" i="7"/>
  <c r="S209" i="7"/>
  <c r="R209" i="7"/>
  <c r="Q209" i="7"/>
  <c r="P209" i="7"/>
  <c r="O209" i="7"/>
  <c r="N209" i="7"/>
  <c r="M209" i="7"/>
  <c r="L209" i="7"/>
  <c r="K209" i="7"/>
  <c r="S208" i="7"/>
  <c r="R208" i="7"/>
  <c r="Q208" i="7"/>
  <c r="P208" i="7"/>
  <c r="O208" i="7"/>
  <c r="N208" i="7"/>
  <c r="M208" i="7"/>
  <c r="L208" i="7"/>
  <c r="K208" i="7"/>
  <c r="S207" i="7"/>
  <c r="R207" i="7"/>
  <c r="Q207" i="7"/>
  <c r="P207" i="7"/>
  <c r="O207" i="7"/>
  <c r="N207" i="7"/>
  <c r="M207" i="7"/>
  <c r="L207" i="7"/>
  <c r="K207" i="7"/>
  <c r="S206" i="7"/>
  <c r="R206" i="7"/>
  <c r="Q206" i="7"/>
  <c r="P206" i="7"/>
  <c r="O206" i="7"/>
  <c r="N206" i="7"/>
  <c r="M206" i="7"/>
  <c r="L206" i="7"/>
  <c r="K206" i="7"/>
  <c r="S205" i="7"/>
  <c r="R205" i="7"/>
  <c r="Q205" i="7"/>
  <c r="P205" i="7"/>
  <c r="O205" i="7"/>
  <c r="N205" i="7"/>
  <c r="M205" i="7"/>
  <c r="L205" i="7"/>
  <c r="K205" i="7"/>
  <c r="S204" i="7"/>
  <c r="R204" i="7"/>
  <c r="Q204" i="7"/>
  <c r="P204" i="7"/>
  <c r="O204" i="7"/>
  <c r="N204" i="7"/>
  <c r="M204" i="7"/>
  <c r="L204" i="7"/>
  <c r="K204" i="7"/>
  <c r="S203" i="7"/>
  <c r="R203" i="7"/>
  <c r="Q203" i="7"/>
  <c r="P203" i="7"/>
  <c r="O203" i="7"/>
  <c r="N203" i="7"/>
  <c r="M203" i="7"/>
  <c r="L203" i="7"/>
  <c r="K203" i="7"/>
  <c r="S202" i="7"/>
  <c r="R202" i="7"/>
  <c r="Q202" i="7"/>
  <c r="P202" i="7"/>
  <c r="O202" i="7"/>
  <c r="N202" i="7"/>
  <c r="M202" i="7"/>
  <c r="L202" i="7"/>
  <c r="K202" i="7"/>
  <c r="S201" i="7"/>
  <c r="R201" i="7"/>
  <c r="Q201" i="7"/>
  <c r="P201" i="7"/>
  <c r="O201" i="7"/>
  <c r="N201" i="7"/>
  <c r="M201" i="7"/>
  <c r="L201" i="7"/>
  <c r="K201" i="7"/>
  <c r="S200" i="7"/>
  <c r="R200" i="7"/>
  <c r="Q200" i="7"/>
  <c r="P200" i="7"/>
  <c r="O200" i="7"/>
  <c r="N200" i="7"/>
  <c r="M200" i="7"/>
  <c r="L200" i="7"/>
  <c r="K200" i="7"/>
  <c r="S199" i="7"/>
  <c r="R199" i="7"/>
  <c r="Q199" i="7"/>
  <c r="P199" i="7"/>
  <c r="O199" i="7"/>
  <c r="N199" i="7"/>
  <c r="M199" i="7"/>
  <c r="L199" i="7"/>
  <c r="K199" i="7"/>
  <c r="S198" i="7"/>
  <c r="R198" i="7"/>
  <c r="Q198" i="7"/>
  <c r="P198" i="7"/>
  <c r="O198" i="7"/>
  <c r="N198" i="7"/>
  <c r="M198" i="7"/>
  <c r="L198" i="7"/>
  <c r="K198" i="7"/>
  <c r="S197" i="7"/>
  <c r="R197" i="7"/>
  <c r="Q197" i="7"/>
  <c r="P197" i="7"/>
  <c r="O197" i="7"/>
  <c r="N197" i="7"/>
  <c r="M197" i="7"/>
  <c r="L197" i="7"/>
  <c r="K197" i="7"/>
  <c r="S196" i="7"/>
  <c r="R196" i="7"/>
  <c r="Q196" i="7"/>
  <c r="P196" i="7"/>
  <c r="O196" i="7"/>
  <c r="N196" i="7"/>
  <c r="M196" i="7"/>
  <c r="L196" i="7"/>
  <c r="K196" i="7"/>
  <c r="S195" i="7"/>
  <c r="R195" i="7"/>
  <c r="Q195" i="7"/>
  <c r="P195" i="7"/>
  <c r="O195" i="7"/>
  <c r="N195" i="7"/>
  <c r="M195" i="7"/>
  <c r="L195" i="7"/>
  <c r="K195" i="7"/>
  <c r="S194" i="7"/>
  <c r="R194" i="7"/>
  <c r="Q194" i="7"/>
  <c r="P194" i="7"/>
  <c r="O194" i="7"/>
  <c r="N194" i="7"/>
  <c r="M194" i="7"/>
  <c r="L194" i="7"/>
  <c r="K194" i="7"/>
  <c r="S193" i="7"/>
  <c r="R193" i="7"/>
  <c r="Q193" i="7"/>
  <c r="P193" i="7"/>
  <c r="O193" i="7"/>
  <c r="N193" i="7"/>
  <c r="M193" i="7"/>
  <c r="L193" i="7"/>
  <c r="K193" i="7"/>
  <c r="S192" i="7"/>
  <c r="R192" i="7"/>
  <c r="Q192" i="7"/>
  <c r="P192" i="7"/>
  <c r="O192" i="7"/>
  <c r="N192" i="7"/>
  <c r="M192" i="7"/>
  <c r="L192" i="7"/>
  <c r="K192" i="7"/>
  <c r="S191" i="7"/>
  <c r="R191" i="7"/>
  <c r="Q191" i="7"/>
  <c r="P191" i="7"/>
  <c r="O191" i="7"/>
  <c r="N191" i="7"/>
  <c r="M191" i="7"/>
  <c r="L191" i="7"/>
  <c r="K191" i="7"/>
  <c r="S190" i="7"/>
  <c r="R190" i="7"/>
  <c r="Q190" i="7"/>
  <c r="P190" i="7"/>
  <c r="O190" i="7"/>
  <c r="N190" i="7"/>
  <c r="M190" i="7"/>
  <c r="L190" i="7"/>
  <c r="K190" i="7"/>
  <c r="S189" i="7"/>
  <c r="R189" i="7"/>
  <c r="Q189" i="7"/>
  <c r="P189" i="7"/>
  <c r="O189" i="7"/>
  <c r="N189" i="7"/>
  <c r="M189" i="7"/>
  <c r="L189" i="7"/>
  <c r="K189" i="7"/>
  <c r="S188" i="7"/>
  <c r="R188" i="7"/>
  <c r="Q188" i="7"/>
  <c r="P188" i="7"/>
  <c r="O188" i="7"/>
  <c r="N188" i="7"/>
  <c r="M188" i="7"/>
  <c r="L188" i="7"/>
  <c r="K188" i="7"/>
  <c r="S187" i="7"/>
  <c r="R187" i="7"/>
  <c r="Q187" i="7"/>
  <c r="P187" i="7"/>
  <c r="O187" i="7"/>
  <c r="N187" i="7"/>
  <c r="M187" i="7"/>
  <c r="L187" i="7"/>
  <c r="K187" i="7"/>
  <c r="S186" i="7"/>
  <c r="R186" i="7"/>
  <c r="Q186" i="7"/>
  <c r="P186" i="7"/>
  <c r="O186" i="7"/>
  <c r="N186" i="7"/>
  <c r="M186" i="7"/>
  <c r="L186" i="7"/>
  <c r="K186" i="7"/>
  <c r="S185" i="7"/>
  <c r="R185" i="7"/>
  <c r="Q185" i="7"/>
  <c r="P185" i="7"/>
  <c r="O185" i="7"/>
  <c r="N185" i="7"/>
  <c r="M185" i="7"/>
  <c r="L185" i="7"/>
  <c r="K185" i="7"/>
  <c r="S184" i="7"/>
  <c r="R184" i="7"/>
  <c r="Q184" i="7"/>
  <c r="P184" i="7"/>
  <c r="O184" i="7"/>
  <c r="N184" i="7"/>
  <c r="M184" i="7"/>
  <c r="L184" i="7"/>
  <c r="K184" i="7"/>
  <c r="S183" i="7"/>
  <c r="R183" i="7"/>
  <c r="Q183" i="7"/>
  <c r="P183" i="7"/>
  <c r="O183" i="7"/>
  <c r="N183" i="7"/>
  <c r="M183" i="7"/>
  <c r="L183" i="7"/>
  <c r="K183" i="7"/>
  <c r="S182" i="7"/>
  <c r="R182" i="7"/>
  <c r="Q182" i="7"/>
  <c r="P182" i="7"/>
  <c r="O182" i="7"/>
  <c r="N182" i="7"/>
  <c r="M182" i="7"/>
  <c r="L182" i="7"/>
  <c r="K182" i="7"/>
  <c r="S181" i="7"/>
  <c r="R181" i="7"/>
  <c r="Q181" i="7"/>
  <c r="P181" i="7"/>
  <c r="O181" i="7"/>
  <c r="N181" i="7"/>
  <c r="M181" i="7"/>
  <c r="L181" i="7"/>
  <c r="K181" i="7"/>
  <c r="S180" i="7"/>
  <c r="R180" i="7"/>
  <c r="Q180" i="7"/>
  <c r="P180" i="7"/>
  <c r="O180" i="7"/>
  <c r="N180" i="7"/>
  <c r="M180" i="7"/>
  <c r="L180" i="7"/>
  <c r="K180" i="7"/>
  <c r="S179" i="7"/>
  <c r="R179" i="7"/>
  <c r="Q179" i="7"/>
  <c r="P179" i="7"/>
  <c r="O179" i="7"/>
  <c r="N179" i="7"/>
  <c r="M179" i="7"/>
  <c r="L179" i="7"/>
  <c r="K179" i="7"/>
  <c r="S178" i="7"/>
  <c r="R178" i="7"/>
  <c r="Q178" i="7"/>
  <c r="P178" i="7"/>
  <c r="O178" i="7"/>
  <c r="N178" i="7"/>
  <c r="M178" i="7"/>
  <c r="L178" i="7"/>
  <c r="K178" i="7"/>
  <c r="S177" i="7"/>
  <c r="R177" i="7"/>
  <c r="Q177" i="7"/>
  <c r="P177" i="7"/>
  <c r="O177" i="7"/>
  <c r="N177" i="7"/>
  <c r="M177" i="7"/>
  <c r="L177" i="7"/>
  <c r="K177" i="7"/>
  <c r="S176" i="7"/>
  <c r="R176" i="7"/>
  <c r="Q176" i="7"/>
  <c r="P176" i="7"/>
  <c r="O176" i="7"/>
  <c r="N176" i="7"/>
  <c r="M176" i="7"/>
  <c r="L176" i="7"/>
  <c r="K176" i="7"/>
  <c r="S175" i="7"/>
  <c r="R175" i="7"/>
  <c r="Q175" i="7"/>
  <c r="P175" i="7"/>
  <c r="O175" i="7"/>
  <c r="N175" i="7"/>
  <c r="M175" i="7"/>
  <c r="L175" i="7"/>
  <c r="K175" i="7"/>
  <c r="S174" i="7"/>
  <c r="R174" i="7"/>
  <c r="Q174" i="7"/>
  <c r="P174" i="7"/>
  <c r="O174" i="7"/>
  <c r="N174" i="7"/>
  <c r="M174" i="7"/>
  <c r="L174" i="7"/>
  <c r="K174" i="7"/>
  <c r="S173" i="7"/>
  <c r="R173" i="7"/>
  <c r="Q173" i="7"/>
  <c r="P173" i="7"/>
  <c r="O173" i="7"/>
  <c r="N173" i="7"/>
  <c r="M173" i="7"/>
  <c r="L173" i="7"/>
  <c r="K173" i="7"/>
  <c r="S172" i="7"/>
  <c r="R172" i="7"/>
  <c r="Q172" i="7"/>
  <c r="P172" i="7"/>
  <c r="O172" i="7"/>
  <c r="N172" i="7"/>
  <c r="M172" i="7"/>
  <c r="L172" i="7"/>
  <c r="K172" i="7"/>
  <c r="S171" i="7"/>
  <c r="R171" i="7"/>
  <c r="Q171" i="7"/>
  <c r="P171" i="7"/>
  <c r="O171" i="7"/>
  <c r="N171" i="7"/>
  <c r="M171" i="7"/>
  <c r="L171" i="7"/>
  <c r="K171" i="7"/>
  <c r="S170" i="7"/>
  <c r="R170" i="7"/>
  <c r="Q170" i="7"/>
  <c r="P170" i="7"/>
  <c r="O170" i="7"/>
  <c r="N170" i="7"/>
  <c r="M170" i="7"/>
  <c r="L170" i="7"/>
  <c r="K170" i="7"/>
  <c r="S169" i="7"/>
  <c r="R169" i="7"/>
  <c r="Q169" i="7"/>
  <c r="P169" i="7"/>
  <c r="O169" i="7"/>
  <c r="N169" i="7"/>
  <c r="M169" i="7"/>
  <c r="L169" i="7"/>
  <c r="K169" i="7"/>
  <c r="S168" i="7"/>
  <c r="R168" i="7"/>
  <c r="Q168" i="7"/>
  <c r="P168" i="7"/>
  <c r="O168" i="7"/>
  <c r="N168" i="7"/>
  <c r="M168" i="7"/>
  <c r="L168" i="7"/>
  <c r="K168" i="7"/>
  <c r="S167" i="7"/>
  <c r="R167" i="7"/>
  <c r="Q167" i="7"/>
  <c r="P167" i="7"/>
  <c r="O167" i="7"/>
  <c r="N167" i="7"/>
  <c r="M167" i="7"/>
  <c r="L167" i="7"/>
  <c r="K167" i="7"/>
  <c r="S166" i="7"/>
  <c r="R166" i="7"/>
  <c r="Q166" i="7"/>
  <c r="P166" i="7"/>
  <c r="O166" i="7"/>
  <c r="N166" i="7"/>
  <c r="M166" i="7"/>
  <c r="L166" i="7"/>
  <c r="K166" i="7"/>
  <c r="S165" i="7"/>
  <c r="R165" i="7"/>
  <c r="Q165" i="7"/>
  <c r="P165" i="7"/>
  <c r="O165" i="7"/>
  <c r="N165" i="7"/>
  <c r="M165" i="7"/>
  <c r="L165" i="7"/>
  <c r="K165" i="7"/>
  <c r="S164" i="7"/>
  <c r="R164" i="7"/>
  <c r="Q164" i="7"/>
  <c r="P164" i="7"/>
  <c r="O164" i="7"/>
  <c r="N164" i="7"/>
  <c r="M164" i="7"/>
  <c r="L164" i="7"/>
  <c r="K164" i="7"/>
  <c r="S163" i="7"/>
  <c r="R163" i="7"/>
  <c r="Q163" i="7"/>
  <c r="P163" i="7"/>
  <c r="O163" i="7"/>
  <c r="N163" i="7"/>
  <c r="M163" i="7"/>
  <c r="L163" i="7"/>
  <c r="K163" i="7"/>
  <c r="S162" i="7"/>
  <c r="R162" i="7"/>
  <c r="Q162" i="7"/>
  <c r="P162" i="7"/>
  <c r="O162" i="7"/>
  <c r="N162" i="7"/>
  <c r="M162" i="7"/>
  <c r="L162" i="7"/>
  <c r="K162" i="7"/>
  <c r="S161" i="7"/>
  <c r="R161" i="7"/>
  <c r="Q161" i="7"/>
  <c r="P161" i="7"/>
  <c r="O161" i="7"/>
  <c r="N161" i="7"/>
  <c r="M161" i="7"/>
  <c r="L161" i="7"/>
  <c r="K161" i="7"/>
  <c r="S160" i="7"/>
  <c r="R160" i="7"/>
  <c r="Q160" i="7"/>
  <c r="P160" i="7"/>
  <c r="O160" i="7"/>
  <c r="N160" i="7"/>
  <c r="M160" i="7"/>
  <c r="L160" i="7"/>
  <c r="K160" i="7"/>
  <c r="S159" i="7"/>
  <c r="R159" i="7"/>
  <c r="Q159" i="7"/>
  <c r="P159" i="7"/>
  <c r="O159" i="7"/>
  <c r="N159" i="7"/>
  <c r="M159" i="7"/>
  <c r="L159" i="7"/>
  <c r="K159" i="7"/>
  <c r="S158" i="7"/>
  <c r="R158" i="7"/>
  <c r="Q158" i="7"/>
  <c r="P158" i="7"/>
  <c r="O158" i="7"/>
  <c r="N158" i="7"/>
  <c r="M158" i="7"/>
  <c r="L158" i="7"/>
  <c r="K158" i="7"/>
  <c r="S157" i="7"/>
  <c r="R157" i="7"/>
  <c r="Q157" i="7"/>
  <c r="P157" i="7"/>
  <c r="O157" i="7"/>
  <c r="N157" i="7"/>
  <c r="M157" i="7"/>
  <c r="L157" i="7"/>
  <c r="K157" i="7"/>
  <c r="S156" i="7"/>
  <c r="R156" i="7"/>
  <c r="Q156" i="7"/>
  <c r="P156" i="7"/>
  <c r="O156" i="7"/>
  <c r="N156" i="7"/>
  <c r="M156" i="7"/>
  <c r="L156" i="7"/>
  <c r="K156" i="7"/>
  <c r="S155" i="7"/>
  <c r="R155" i="7"/>
  <c r="Q155" i="7"/>
  <c r="P155" i="7"/>
  <c r="O155" i="7"/>
  <c r="N155" i="7"/>
  <c r="M155" i="7"/>
  <c r="L155" i="7"/>
  <c r="K155" i="7"/>
  <c r="S154" i="7"/>
  <c r="R154" i="7"/>
  <c r="Q154" i="7"/>
  <c r="P154" i="7"/>
  <c r="O154" i="7"/>
  <c r="N154" i="7"/>
  <c r="M154" i="7"/>
  <c r="L154" i="7"/>
  <c r="K154" i="7"/>
  <c r="S153" i="7"/>
  <c r="R153" i="7"/>
  <c r="Q153" i="7"/>
  <c r="P153" i="7"/>
  <c r="O153" i="7"/>
  <c r="N153" i="7"/>
  <c r="M153" i="7"/>
  <c r="L153" i="7"/>
  <c r="K153" i="7"/>
  <c r="S152" i="7"/>
  <c r="R152" i="7"/>
  <c r="Q152" i="7"/>
  <c r="P152" i="7"/>
  <c r="O152" i="7"/>
  <c r="N152" i="7"/>
  <c r="M152" i="7"/>
  <c r="L152" i="7"/>
  <c r="K152" i="7"/>
  <c r="S151" i="7"/>
  <c r="R151" i="7"/>
  <c r="Q151" i="7"/>
  <c r="P151" i="7"/>
  <c r="O151" i="7"/>
  <c r="N151" i="7"/>
  <c r="M151" i="7"/>
  <c r="L151" i="7"/>
  <c r="K151" i="7"/>
  <c r="S150" i="7"/>
  <c r="R150" i="7"/>
  <c r="Q150" i="7"/>
  <c r="P150" i="7"/>
  <c r="O150" i="7"/>
  <c r="N150" i="7"/>
  <c r="M150" i="7"/>
  <c r="L150" i="7"/>
  <c r="K150" i="7"/>
  <c r="S149" i="7"/>
  <c r="R149" i="7"/>
  <c r="Q149" i="7"/>
  <c r="P149" i="7"/>
  <c r="O149" i="7"/>
  <c r="N149" i="7"/>
  <c r="M149" i="7"/>
  <c r="L149" i="7"/>
  <c r="K149" i="7"/>
  <c r="S148" i="7"/>
  <c r="R148" i="7"/>
  <c r="Q148" i="7"/>
  <c r="P148" i="7"/>
  <c r="O148" i="7"/>
  <c r="N148" i="7"/>
  <c r="M148" i="7"/>
  <c r="L148" i="7"/>
  <c r="K148" i="7"/>
  <c r="S147" i="7"/>
  <c r="R147" i="7"/>
  <c r="Q147" i="7"/>
  <c r="P147" i="7"/>
  <c r="O147" i="7"/>
  <c r="N147" i="7"/>
  <c r="M147" i="7"/>
  <c r="L147" i="7"/>
  <c r="K147" i="7"/>
  <c r="S146" i="7"/>
  <c r="R146" i="7"/>
  <c r="Q146" i="7"/>
  <c r="P146" i="7"/>
  <c r="O146" i="7"/>
  <c r="N146" i="7"/>
  <c r="M146" i="7"/>
  <c r="L146" i="7"/>
  <c r="K146" i="7"/>
  <c r="S145" i="7"/>
  <c r="R145" i="7"/>
  <c r="Q145" i="7"/>
  <c r="P145" i="7"/>
  <c r="O145" i="7"/>
  <c r="N145" i="7"/>
  <c r="M145" i="7"/>
  <c r="L145" i="7"/>
  <c r="K145" i="7"/>
  <c r="S144" i="7"/>
  <c r="R144" i="7"/>
  <c r="Q144" i="7"/>
  <c r="P144" i="7"/>
  <c r="O144" i="7"/>
  <c r="N144" i="7"/>
  <c r="M144" i="7"/>
  <c r="L144" i="7"/>
  <c r="K144" i="7"/>
  <c r="S143" i="7"/>
  <c r="R143" i="7"/>
  <c r="Q143" i="7"/>
  <c r="P143" i="7"/>
  <c r="O143" i="7"/>
  <c r="N143" i="7"/>
  <c r="M143" i="7"/>
  <c r="L143" i="7"/>
  <c r="K143" i="7"/>
  <c r="S142" i="7"/>
  <c r="R142" i="7"/>
  <c r="Q142" i="7"/>
  <c r="P142" i="7"/>
  <c r="O142" i="7"/>
  <c r="N142" i="7"/>
  <c r="M142" i="7"/>
  <c r="L142" i="7"/>
  <c r="K142" i="7"/>
  <c r="S141" i="7"/>
  <c r="R141" i="7"/>
  <c r="Q141" i="7"/>
  <c r="P141" i="7"/>
  <c r="O141" i="7"/>
  <c r="N141" i="7"/>
  <c r="M141" i="7"/>
  <c r="L141" i="7"/>
  <c r="K141" i="7"/>
  <c r="S140" i="7"/>
  <c r="R140" i="7"/>
  <c r="Q140" i="7"/>
  <c r="P140" i="7"/>
  <c r="O140" i="7"/>
  <c r="N140" i="7"/>
  <c r="M140" i="7"/>
  <c r="L140" i="7"/>
  <c r="K140" i="7"/>
  <c r="S139" i="7"/>
  <c r="R139" i="7"/>
  <c r="Q139" i="7"/>
  <c r="P139" i="7"/>
  <c r="O139" i="7"/>
  <c r="N139" i="7"/>
  <c r="M139" i="7"/>
  <c r="L139" i="7"/>
  <c r="K139" i="7"/>
  <c r="S138" i="7"/>
  <c r="R138" i="7"/>
  <c r="Q138" i="7"/>
  <c r="P138" i="7"/>
  <c r="O138" i="7"/>
  <c r="N138" i="7"/>
  <c r="M138" i="7"/>
  <c r="L138" i="7"/>
  <c r="K138" i="7"/>
  <c r="S137" i="7"/>
  <c r="R137" i="7"/>
  <c r="Q137" i="7"/>
  <c r="P137" i="7"/>
  <c r="O137" i="7"/>
  <c r="N137" i="7"/>
  <c r="M137" i="7"/>
  <c r="L137" i="7"/>
  <c r="K137" i="7"/>
  <c r="S136" i="7"/>
  <c r="R136" i="7"/>
  <c r="Q136" i="7"/>
  <c r="P136" i="7"/>
  <c r="O136" i="7"/>
  <c r="N136" i="7"/>
  <c r="M136" i="7"/>
  <c r="L136" i="7"/>
  <c r="K136" i="7"/>
  <c r="S135" i="7"/>
  <c r="R135" i="7"/>
  <c r="Q135" i="7"/>
  <c r="P135" i="7"/>
  <c r="O135" i="7"/>
  <c r="N135" i="7"/>
  <c r="M135" i="7"/>
  <c r="L135" i="7"/>
  <c r="K135" i="7"/>
  <c r="S134" i="7"/>
  <c r="R134" i="7"/>
  <c r="Q134" i="7"/>
  <c r="P134" i="7"/>
  <c r="O134" i="7"/>
  <c r="N134" i="7"/>
  <c r="M134" i="7"/>
  <c r="L134" i="7"/>
  <c r="K134" i="7"/>
  <c r="S133" i="7"/>
  <c r="R133" i="7"/>
  <c r="Q133" i="7"/>
  <c r="P133" i="7"/>
  <c r="O133" i="7"/>
  <c r="N133" i="7"/>
  <c r="M133" i="7"/>
  <c r="L133" i="7"/>
  <c r="K133" i="7"/>
  <c r="S132" i="7"/>
  <c r="R132" i="7"/>
  <c r="Q132" i="7"/>
  <c r="P132" i="7"/>
  <c r="O132" i="7"/>
  <c r="N132" i="7"/>
  <c r="M132" i="7"/>
  <c r="L132" i="7"/>
  <c r="K132" i="7"/>
  <c r="S131" i="7"/>
  <c r="R131" i="7"/>
  <c r="Q131" i="7"/>
  <c r="P131" i="7"/>
  <c r="O131" i="7"/>
  <c r="N131" i="7"/>
  <c r="M131" i="7"/>
  <c r="L131" i="7"/>
  <c r="K131" i="7"/>
  <c r="S130" i="7"/>
  <c r="R130" i="7"/>
  <c r="Q130" i="7"/>
  <c r="P130" i="7"/>
  <c r="O130" i="7"/>
  <c r="N130" i="7"/>
  <c r="M130" i="7"/>
  <c r="L130" i="7"/>
  <c r="K130" i="7"/>
  <c r="S129" i="7"/>
  <c r="R129" i="7"/>
  <c r="Q129" i="7"/>
  <c r="P129" i="7"/>
  <c r="O129" i="7"/>
  <c r="N129" i="7"/>
  <c r="M129" i="7"/>
  <c r="L129" i="7"/>
  <c r="K129" i="7"/>
  <c r="S128" i="7"/>
  <c r="R128" i="7"/>
  <c r="Q128" i="7"/>
  <c r="P128" i="7"/>
  <c r="O128" i="7"/>
  <c r="N128" i="7"/>
  <c r="M128" i="7"/>
  <c r="L128" i="7"/>
  <c r="K128" i="7"/>
  <c r="S127" i="7"/>
  <c r="R127" i="7"/>
  <c r="Q127" i="7"/>
  <c r="P127" i="7"/>
  <c r="O127" i="7"/>
  <c r="N127" i="7"/>
  <c r="M127" i="7"/>
  <c r="L127" i="7"/>
  <c r="K127" i="7"/>
  <c r="S126" i="7"/>
  <c r="R126" i="7"/>
  <c r="Q126" i="7"/>
  <c r="P126" i="7"/>
  <c r="O126" i="7"/>
  <c r="N126" i="7"/>
  <c r="M126" i="7"/>
  <c r="L126" i="7"/>
  <c r="K126" i="7"/>
  <c r="S125" i="7"/>
  <c r="R125" i="7"/>
  <c r="Q125" i="7"/>
  <c r="P125" i="7"/>
  <c r="O125" i="7"/>
  <c r="N125" i="7"/>
  <c r="M125" i="7"/>
  <c r="L125" i="7"/>
  <c r="K125" i="7"/>
  <c r="S124" i="7"/>
  <c r="R124" i="7"/>
  <c r="Q124" i="7"/>
  <c r="P124" i="7"/>
  <c r="O124" i="7"/>
  <c r="N124" i="7"/>
  <c r="M124" i="7"/>
  <c r="L124" i="7"/>
  <c r="K124" i="7"/>
  <c r="S123" i="7"/>
  <c r="R123" i="7"/>
  <c r="Q123" i="7"/>
  <c r="P123" i="7"/>
  <c r="O123" i="7"/>
  <c r="N123" i="7"/>
  <c r="M123" i="7"/>
  <c r="L123" i="7"/>
  <c r="K123" i="7"/>
  <c r="S122" i="7"/>
  <c r="R122" i="7"/>
  <c r="Q122" i="7"/>
  <c r="P122" i="7"/>
  <c r="O122" i="7"/>
  <c r="N122" i="7"/>
  <c r="M122" i="7"/>
  <c r="L122" i="7"/>
  <c r="K122" i="7"/>
  <c r="S121" i="7"/>
  <c r="R121" i="7"/>
  <c r="Q121" i="7"/>
  <c r="P121" i="7"/>
  <c r="O121" i="7"/>
  <c r="N121" i="7"/>
  <c r="M121" i="7"/>
  <c r="L121" i="7"/>
  <c r="K121" i="7"/>
  <c r="S120" i="7"/>
  <c r="R120" i="7"/>
  <c r="Q120" i="7"/>
  <c r="P120" i="7"/>
  <c r="O120" i="7"/>
  <c r="N120" i="7"/>
  <c r="M120" i="7"/>
  <c r="L120" i="7"/>
  <c r="K120" i="7"/>
  <c r="S119" i="7"/>
  <c r="R119" i="7"/>
  <c r="Q119" i="7"/>
  <c r="P119" i="7"/>
  <c r="O119" i="7"/>
  <c r="N119" i="7"/>
  <c r="M119" i="7"/>
  <c r="L119" i="7"/>
  <c r="K119" i="7"/>
  <c r="S118" i="7"/>
  <c r="R118" i="7"/>
  <c r="Q118" i="7"/>
  <c r="P118" i="7"/>
  <c r="O118" i="7"/>
  <c r="N118" i="7"/>
  <c r="M118" i="7"/>
  <c r="L118" i="7"/>
  <c r="K118" i="7"/>
  <c r="S117" i="7"/>
  <c r="R117" i="7"/>
  <c r="Q117" i="7"/>
  <c r="P117" i="7"/>
  <c r="O117" i="7"/>
  <c r="N117" i="7"/>
  <c r="M117" i="7"/>
  <c r="L117" i="7"/>
  <c r="K117" i="7"/>
  <c r="S116" i="7"/>
  <c r="R116" i="7"/>
  <c r="Q116" i="7"/>
  <c r="P116" i="7"/>
  <c r="O116" i="7"/>
  <c r="N116" i="7"/>
  <c r="M116" i="7"/>
  <c r="L116" i="7"/>
  <c r="K116" i="7"/>
  <c r="S115" i="7"/>
  <c r="R115" i="7"/>
  <c r="Q115" i="7"/>
  <c r="P115" i="7"/>
  <c r="O115" i="7"/>
  <c r="N115" i="7"/>
  <c r="M115" i="7"/>
  <c r="L115" i="7"/>
  <c r="K115" i="7"/>
  <c r="S114" i="7"/>
  <c r="R114" i="7"/>
  <c r="Q114" i="7"/>
  <c r="P114" i="7"/>
  <c r="O114" i="7"/>
  <c r="N114" i="7"/>
  <c r="M114" i="7"/>
  <c r="L114" i="7"/>
  <c r="K114" i="7"/>
  <c r="S113" i="7"/>
  <c r="R113" i="7"/>
  <c r="Q113" i="7"/>
  <c r="P113" i="7"/>
  <c r="O113" i="7"/>
  <c r="N113" i="7"/>
  <c r="M113" i="7"/>
  <c r="L113" i="7"/>
  <c r="K113" i="7"/>
  <c r="S112" i="7"/>
  <c r="R112" i="7"/>
  <c r="Q112" i="7"/>
  <c r="P112" i="7"/>
  <c r="O112" i="7"/>
  <c r="N112" i="7"/>
  <c r="M112" i="7"/>
  <c r="L112" i="7"/>
  <c r="K112" i="7"/>
  <c r="S111" i="7"/>
  <c r="R111" i="7"/>
  <c r="Q111" i="7"/>
  <c r="P111" i="7"/>
  <c r="O111" i="7"/>
  <c r="N111" i="7"/>
  <c r="M111" i="7"/>
  <c r="L111" i="7"/>
  <c r="K111" i="7"/>
  <c r="S110" i="7"/>
  <c r="R110" i="7"/>
  <c r="Q110" i="7"/>
  <c r="P110" i="7"/>
  <c r="O110" i="7"/>
  <c r="N110" i="7"/>
  <c r="M110" i="7"/>
  <c r="L110" i="7"/>
  <c r="K110" i="7"/>
  <c r="S109" i="7"/>
  <c r="R109" i="7"/>
  <c r="Q109" i="7"/>
  <c r="P109" i="7"/>
  <c r="O109" i="7"/>
  <c r="N109" i="7"/>
  <c r="M109" i="7"/>
  <c r="L109" i="7"/>
  <c r="K109" i="7"/>
  <c r="S108" i="7"/>
  <c r="R108" i="7"/>
  <c r="Q108" i="7"/>
  <c r="P108" i="7"/>
  <c r="O108" i="7"/>
  <c r="N108" i="7"/>
  <c r="M108" i="7"/>
  <c r="L108" i="7"/>
  <c r="K108" i="7"/>
  <c r="S107" i="7"/>
  <c r="R107" i="7"/>
  <c r="Q107" i="7"/>
  <c r="P107" i="7"/>
  <c r="O107" i="7"/>
  <c r="N107" i="7"/>
  <c r="M107" i="7"/>
  <c r="L107" i="7"/>
  <c r="K107" i="7"/>
  <c r="S106" i="7"/>
  <c r="R106" i="7"/>
  <c r="Q106" i="7"/>
  <c r="P106" i="7"/>
  <c r="O106" i="7"/>
  <c r="N106" i="7"/>
  <c r="M106" i="7"/>
  <c r="L106" i="7"/>
  <c r="K106" i="7"/>
  <c r="S105" i="7"/>
  <c r="R105" i="7"/>
  <c r="Q105" i="7"/>
  <c r="P105" i="7"/>
  <c r="O105" i="7"/>
  <c r="N105" i="7"/>
  <c r="M105" i="7"/>
  <c r="L105" i="7"/>
  <c r="K105" i="7"/>
  <c r="S104" i="7"/>
  <c r="R104" i="7"/>
  <c r="Q104" i="7"/>
  <c r="P104" i="7"/>
  <c r="O104" i="7"/>
  <c r="N104" i="7"/>
  <c r="M104" i="7"/>
  <c r="L104" i="7"/>
  <c r="K104" i="7"/>
  <c r="S103" i="7"/>
  <c r="R103" i="7"/>
  <c r="Q103" i="7"/>
  <c r="P103" i="7"/>
  <c r="O103" i="7"/>
  <c r="N103" i="7"/>
  <c r="M103" i="7"/>
  <c r="L103" i="7"/>
  <c r="K103" i="7"/>
  <c r="S102" i="7"/>
  <c r="R102" i="7"/>
  <c r="Q102" i="7"/>
  <c r="P102" i="7"/>
  <c r="O102" i="7"/>
  <c r="N102" i="7"/>
  <c r="M102" i="7"/>
  <c r="L102" i="7"/>
  <c r="K102" i="7"/>
  <c r="S101" i="7"/>
  <c r="R101" i="7"/>
  <c r="Q101" i="7"/>
  <c r="P101" i="7"/>
  <c r="O101" i="7"/>
  <c r="N101" i="7"/>
  <c r="M101" i="7"/>
  <c r="L101" i="7"/>
  <c r="K101" i="7"/>
  <c r="S100" i="7"/>
  <c r="R100" i="7"/>
  <c r="Q100" i="7"/>
  <c r="P100" i="7"/>
  <c r="O100" i="7"/>
  <c r="N100" i="7"/>
  <c r="M100" i="7"/>
  <c r="L100" i="7"/>
  <c r="K100" i="7"/>
  <c r="S99" i="7"/>
  <c r="R99" i="7"/>
  <c r="Q99" i="7"/>
  <c r="P99" i="7"/>
  <c r="O99" i="7"/>
  <c r="N99" i="7"/>
  <c r="M99" i="7"/>
  <c r="L99" i="7"/>
  <c r="K99" i="7"/>
  <c r="S98" i="7"/>
  <c r="R98" i="7"/>
  <c r="Q98" i="7"/>
  <c r="P98" i="7"/>
  <c r="O98" i="7"/>
  <c r="N98" i="7"/>
  <c r="M98" i="7"/>
  <c r="L98" i="7"/>
  <c r="K98" i="7"/>
  <c r="S97" i="7"/>
  <c r="R97" i="7"/>
  <c r="Q97" i="7"/>
  <c r="P97" i="7"/>
  <c r="O97" i="7"/>
  <c r="N97" i="7"/>
  <c r="M97" i="7"/>
  <c r="L97" i="7"/>
  <c r="K97" i="7"/>
  <c r="S96" i="7"/>
  <c r="R96" i="7"/>
  <c r="Q96" i="7"/>
  <c r="P96" i="7"/>
  <c r="O96" i="7"/>
  <c r="N96" i="7"/>
  <c r="M96" i="7"/>
  <c r="L96" i="7"/>
  <c r="K96" i="7"/>
  <c r="S95" i="7"/>
  <c r="R95" i="7"/>
  <c r="Q95" i="7"/>
  <c r="P95" i="7"/>
  <c r="O95" i="7"/>
  <c r="N95" i="7"/>
  <c r="M95" i="7"/>
  <c r="L95" i="7"/>
  <c r="K95" i="7"/>
  <c r="S94" i="7"/>
  <c r="R94" i="7"/>
  <c r="Q94" i="7"/>
  <c r="P94" i="7"/>
  <c r="O94" i="7"/>
  <c r="N94" i="7"/>
  <c r="M94" i="7"/>
  <c r="L94" i="7"/>
  <c r="K94" i="7"/>
  <c r="S93" i="7"/>
  <c r="R93" i="7"/>
  <c r="Q93" i="7"/>
  <c r="P93" i="7"/>
  <c r="O93" i="7"/>
  <c r="N93" i="7"/>
  <c r="M93" i="7"/>
  <c r="L93" i="7"/>
  <c r="K93" i="7"/>
  <c r="S92" i="7"/>
  <c r="R92" i="7"/>
  <c r="Q92" i="7"/>
  <c r="P92" i="7"/>
  <c r="O92" i="7"/>
  <c r="N92" i="7"/>
  <c r="M92" i="7"/>
  <c r="L92" i="7"/>
  <c r="K92" i="7"/>
  <c r="S91" i="7"/>
  <c r="R91" i="7"/>
  <c r="Q91" i="7"/>
  <c r="P91" i="7"/>
  <c r="O91" i="7"/>
  <c r="N91" i="7"/>
  <c r="M91" i="7"/>
  <c r="L91" i="7"/>
  <c r="K91" i="7"/>
  <c r="S90" i="7"/>
  <c r="R90" i="7"/>
  <c r="Q90" i="7"/>
  <c r="P90" i="7"/>
  <c r="O90" i="7"/>
  <c r="N90" i="7"/>
  <c r="M90" i="7"/>
  <c r="L90" i="7"/>
  <c r="K90" i="7"/>
  <c r="S89" i="7"/>
  <c r="R89" i="7"/>
  <c r="Q89" i="7"/>
  <c r="P89" i="7"/>
  <c r="O89" i="7"/>
  <c r="N89" i="7"/>
  <c r="M89" i="7"/>
  <c r="L89" i="7"/>
  <c r="K89" i="7"/>
  <c r="S88" i="7"/>
  <c r="R88" i="7"/>
  <c r="Q88" i="7"/>
  <c r="P88" i="7"/>
  <c r="O88" i="7"/>
  <c r="N88" i="7"/>
  <c r="M88" i="7"/>
  <c r="L88" i="7"/>
  <c r="K88" i="7"/>
  <c r="S87" i="7"/>
  <c r="R87" i="7"/>
  <c r="Q87" i="7"/>
  <c r="P87" i="7"/>
  <c r="O87" i="7"/>
  <c r="N87" i="7"/>
  <c r="M87" i="7"/>
  <c r="L87" i="7"/>
  <c r="K87" i="7"/>
  <c r="S86" i="7"/>
  <c r="R86" i="7"/>
  <c r="Q86" i="7"/>
  <c r="P86" i="7"/>
  <c r="O86" i="7"/>
  <c r="N86" i="7"/>
  <c r="M86" i="7"/>
  <c r="L86" i="7"/>
  <c r="K86" i="7"/>
  <c r="S85" i="7"/>
  <c r="R85" i="7"/>
  <c r="Q85" i="7"/>
  <c r="P85" i="7"/>
  <c r="O85" i="7"/>
  <c r="N85" i="7"/>
  <c r="M85" i="7"/>
  <c r="L85" i="7"/>
  <c r="K85" i="7"/>
  <c r="S84" i="7"/>
  <c r="R84" i="7"/>
  <c r="Q84" i="7"/>
  <c r="P84" i="7"/>
  <c r="O84" i="7"/>
  <c r="N84" i="7"/>
  <c r="M84" i="7"/>
  <c r="L84" i="7"/>
  <c r="K84" i="7"/>
  <c r="S83" i="7"/>
  <c r="R83" i="7"/>
  <c r="Q83" i="7"/>
  <c r="P83" i="7"/>
  <c r="O83" i="7"/>
  <c r="N83" i="7"/>
  <c r="M83" i="7"/>
  <c r="L83" i="7"/>
  <c r="K83" i="7"/>
  <c r="S82" i="7"/>
  <c r="R82" i="7"/>
  <c r="Q82" i="7"/>
  <c r="P82" i="7"/>
  <c r="O82" i="7"/>
  <c r="N82" i="7"/>
  <c r="M82" i="7"/>
  <c r="L82" i="7"/>
  <c r="K82" i="7"/>
  <c r="S81" i="7"/>
  <c r="R81" i="7"/>
  <c r="Q81" i="7"/>
  <c r="P81" i="7"/>
  <c r="O81" i="7"/>
  <c r="N81" i="7"/>
  <c r="M81" i="7"/>
  <c r="L81" i="7"/>
  <c r="K81" i="7"/>
  <c r="S80" i="7"/>
  <c r="R80" i="7"/>
  <c r="Q80" i="7"/>
  <c r="P80" i="7"/>
  <c r="O80" i="7"/>
  <c r="N80" i="7"/>
  <c r="M80" i="7"/>
  <c r="L80" i="7"/>
  <c r="K80" i="7"/>
  <c r="S79" i="7"/>
  <c r="R79" i="7"/>
  <c r="Q79" i="7"/>
  <c r="P79" i="7"/>
  <c r="O79" i="7"/>
  <c r="N79" i="7"/>
  <c r="M79" i="7"/>
  <c r="L79" i="7"/>
  <c r="K79" i="7"/>
  <c r="S78" i="7"/>
  <c r="R78" i="7"/>
  <c r="Q78" i="7"/>
  <c r="P78" i="7"/>
  <c r="O78" i="7"/>
  <c r="N78" i="7"/>
  <c r="M78" i="7"/>
  <c r="L78" i="7"/>
  <c r="K78" i="7"/>
  <c r="S77" i="7"/>
  <c r="R77" i="7"/>
  <c r="Q77" i="7"/>
  <c r="P77" i="7"/>
  <c r="O77" i="7"/>
  <c r="N77" i="7"/>
  <c r="M77" i="7"/>
  <c r="L77" i="7"/>
  <c r="K77" i="7"/>
  <c r="S76" i="7"/>
  <c r="R76" i="7"/>
  <c r="Q76" i="7"/>
  <c r="P76" i="7"/>
  <c r="O76" i="7"/>
  <c r="N76" i="7"/>
  <c r="M76" i="7"/>
  <c r="L76" i="7"/>
  <c r="K76" i="7"/>
  <c r="S75" i="7"/>
  <c r="R75" i="7"/>
  <c r="Q75" i="7"/>
  <c r="P75" i="7"/>
  <c r="O75" i="7"/>
  <c r="N75" i="7"/>
  <c r="M75" i="7"/>
  <c r="L75" i="7"/>
  <c r="K75" i="7"/>
  <c r="S74" i="7"/>
  <c r="R74" i="7"/>
  <c r="Q74" i="7"/>
  <c r="P74" i="7"/>
  <c r="O74" i="7"/>
  <c r="N74" i="7"/>
  <c r="M74" i="7"/>
  <c r="L74" i="7"/>
  <c r="K74" i="7"/>
  <c r="S73" i="7"/>
  <c r="R73" i="7"/>
  <c r="Q73" i="7"/>
  <c r="P73" i="7"/>
  <c r="O73" i="7"/>
  <c r="N73" i="7"/>
  <c r="M73" i="7"/>
  <c r="L73" i="7"/>
  <c r="K73" i="7"/>
  <c r="S72" i="7"/>
  <c r="R72" i="7"/>
  <c r="Q72" i="7"/>
  <c r="P72" i="7"/>
  <c r="O72" i="7"/>
  <c r="N72" i="7"/>
  <c r="M72" i="7"/>
  <c r="L72" i="7"/>
  <c r="K72" i="7"/>
  <c r="S71" i="7"/>
  <c r="R71" i="7"/>
  <c r="Q71" i="7"/>
  <c r="P71" i="7"/>
  <c r="O71" i="7"/>
  <c r="N71" i="7"/>
  <c r="M71" i="7"/>
  <c r="L71" i="7"/>
  <c r="K71" i="7"/>
  <c r="S70" i="7"/>
  <c r="R70" i="7"/>
  <c r="Q70" i="7"/>
  <c r="P70" i="7"/>
  <c r="O70" i="7"/>
  <c r="N70" i="7"/>
  <c r="M70" i="7"/>
  <c r="L70" i="7"/>
  <c r="K70" i="7"/>
  <c r="S69" i="7"/>
  <c r="R69" i="7"/>
  <c r="Q69" i="7"/>
  <c r="P69" i="7"/>
  <c r="O69" i="7"/>
  <c r="N69" i="7"/>
  <c r="M69" i="7"/>
  <c r="L69" i="7"/>
  <c r="K69" i="7"/>
  <c r="S68" i="7"/>
  <c r="R68" i="7"/>
  <c r="Q68" i="7"/>
  <c r="P68" i="7"/>
  <c r="O68" i="7"/>
  <c r="N68" i="7"/>
  <c r="M68" i="7"/>
  <c r="L68" i="7"/>
  <c r="K68" i="7"/>
  <c r="S67" i="7"/>
  <c r="R67" i="7"/>
  <c r="Q67" i="7"/>
  <c r="P67" i="7"/>
  <c r="O67" i="7"/>
  <c r="N67" i="7"/>
  <c r="M67" i="7"/>
  <c r="L67" i="7"/>
  <c r="K67" i="7"/>
  <c r="S66" i="7"/>
  <c r="R66" i="7"/>
  <c r="Q66" i="7"/>
  <c r="P66" i="7"/>
  <c r="O66" i="7"/>
  <c r="N66" i="7"/>
  <c r="M66" i="7"/>
  <c r="L66" i="7"/>
  <c r="K66" i="7"/>
  <c r="S65" i="7"/>
  <c r="R65" i="7"/>
  <c r="Q65" i="7"/>
  <c r="P65" i="7"/>
  <c r="O65" i="7"/>
  <c r="N65" i="7"/>
  <c r="M65" i="7"/>
  <c r="L65" i="7"/>
  <c r="K65" i="7"/>
  <c r="S64" i="7"/>
  <c r="R64" i="7"/>
  <c r="Q64" i="7"/>
  <c r="P64" i="7"/>
  <c r="O64" i="7"/>
  <c r="N64" i="7"/>
  <c r="M64" i="7"/>
  <c r="L64" i="7"/>
  <c r="K64" i="7"/>
  <c r="S63" i="7"/>
  <c r="R63" i="7"/>
  <c r="Q63" i="7"/>
  <c r="P63" i="7"/>
  <c r="O63" i="7"/>
  <c r="N63" i="7"/>
  <c r="M63" i="7"/>
  <c r="L63" i="7"/>
  <c r="K63" i="7"/>
  <c r="S62" i="7"/>
  <c r="R62" i="7"/>
  <c r="Q62" i="7"/>
  <c r="P62" i="7"/>
  <c r="O62" i="7"/>
  <c r="N62" i="7"/>
  <c r="M62" i="7"/>
  <c r="L62" i="7"/>
  <c r="K62" i="7"/>
  <c r="S61" i="7"/>
  <c r="R61" i="7"/>
  <c r="Q61" i="7"/>
  <c r="P61" i="7"/>
  <c r="O61" i="7"/>
  <c r="N61" i="7"/>
  <c r="M61" i="7"/>
  <c r="L61" i="7"/>
  <c r="K61" i="7"/>
  <c r="S60" i="7"/>
  <c r="R60" i="7"/>
  <c r="Q60" i="7"/>
  <c r="P60" i="7"/>
  <c r="O60" i="7"/>
  <c r="N60" i="7"/>
  <c r="M60" i="7"/>
  <c r="L60" i="7"/>
  <c r="K60" i="7"/>
  <c r="S59" i="7"/>
  <c r="R59" i="7"/>
  <c r="Q59" i="7"/>
  <c r="P59" i="7"/>
  <c r="O59" i="7"/>
  <c r="N59" i="7"/>
  <c r="M59" i="7"/>
  <c r="L59" i="7"/>
  <c r="K59" i="7"/>
  <c r="S58" i="7"/>
  <c r="R58" i="7"/>
  <c r="Q58" i="7"/>
  <c r="P58" i="7"/>
  <c r="O58" i="7"/>
  <c r="N58" i="7"/>
  <c r="M58" i="7"/>
  <c r="L58" i="7"/>
  <c r="K58" i="7"/>
  <c r="S57" i="7"/>
  <c r="R57" i="7"/>
  <c r="Q57" i="7"/>
  <c r="P57" i="7"/>
  <c r="O57" i="7"/>
  <c r="N57" i="7"/>
  <c r="M57" i="7"/>
  <c r="L57" i="7"/>
  <c r="K57" i="7"/>
  <c r="S56" i="7"/>
  <c r="R56" i="7"/>
  <c r="Q56" i="7"/>
  <c r="P56" i="7"/>
  <c r="O56" i="7"/>
  <c r="N56" i="7"/>
  <c r="M56" i="7"/>
  <c r="L56" i="7"/>
  <c r="K56" i="7"/>
  <c r="S55" i="7"/>
  <c r="R55" i="7"/>
  <c r="Q55" i="7"/>
  <c r="P55" i="7"/>
  <c r="O55" i="7"/>
  <c r="N55" i="7"/>
  <c r="M55" i="7"/>
  <c r="L55" i="7"/>
  <c r="K55" i="7"/>
  <c r="S54" i="7"/>
  <c r="R54" i="7"/>
  <c r="Q54" i="7"/>
  <c r="P54" i="7"/>
  <c r="O54" i="7"/>
  <c r="N54" i="7"/>
  <c r="M54" i="7"/>
  <c r="L54" i="7"/>
  <c r="K54" i="7"/>
  <c r="S53" i="7"/>
  <c r="R53" i="7"/>
  <c r="Q53" i="7"/>
  <c r="P53" i="7"/>
  <c r="O53" i="7"/>
  <c r="N53" i="7"/>
  <c r="M53" i="7"/>
  <c r="L53" i="7"/>
  <c r="K53" i="7"/>
  <c r="S52" i="7"/>
  <c r="R52" i="7"/>
  <c r="Q52" i="7"/>
  <c r="P52" i="7"/>
  <c r="O52" i="7"/>
  <c r="N52" i="7"/>
  <c r="M52" i="7"/>
  <c r="L52" i="7"/>
  <c r="K52" i="7"/>
  <c r="S51" i="7"/>
  <c r="R51" i="7"/>
  <c r="Q51" i="7"/>
  <c r="P51" i="7"/>
  <c r="O51" i="7"/>
  <c r="N51" i="7"/>
  <c r="M51" i="7"/>
  <c r="L51" i="7"/>
  <c r="K51" i="7"/>
  <c r="S50" i="7"/>
  <c r="R50" i="7"/>
  <c r="Q50" i="7"/>
  <c r="P50" i="7"/>
  <c r="O50" i="7"/>
  <c r="N50" i="7"/>
  <c r="M50" i="7"/>
  <c r="L50" i="7"/>
  <c r="K50" i="7"/>
  <c r="S49" i="7"/>
  <c r="R49" i="7"/>
  <c r="Q49" i="7"/>
  <c r="P49" i="7"/>
  <c r="O49" i="7"/>
  <c r="N49" i="7"/>
  <c r="M49" i="7"/>
  <c r="L49" i="7"/>
  <c r="K49" i="7"/>
  <c r="S48" i="7"/>
  <c r="R48" i="7"/>
  <c r="Q48" i="7"/>
  <c r="P48" i="7"/>
  <c r="O48" i="7"/>
  <c r="N48" i="7"/>
  <c r="M48" i="7"/>
  <c r="L48" i="7"/>
  <c r="K48" i="7"/>
  <c r="S47" i="7"/>
  <c r="R47" i="7"/>
  <c r="Q47" i="7"/>
  <c r="P47" i="7"/>
  <c r="O47" i="7"/>
  <c r="N47" i="7"/>
  <c r="M47" i="7"/>
  <c r="L47" i="7"/>
  <c r="K47" i="7"/>
  <c r="S46" i="7"/>
  <c r="R46" i="7"/>
  <c r="Q46" i="7"/>
  <c r="P46" i="7"/>
  <c r="O46" i="7"/>
  <c r="N46" i="7"/>
  <c r="M46" i="7"/>
  <c r="L46" i="7"/>
  <c r="K46" i="7"/>
  <c r="S45" i="7"/>
  <c r="R45" i="7"/>
  <c r="Q45" i="7"/>
  <c r="P45" i="7"/>
  <c r="O45" i="7"/>
  <c r="N45" i="7"/>
  <c r="M45" i="7"/>
  <c r="L45" i="7"/>
  <c r="K45" i="7"/>
  <c r="S44" i="7"/>
  <c r="R44" i="7"/>
  <c r="Q44" i="7"/>
  <c r="P44" i="7"/>
  <c r="O44" i="7"/>
  <c r="N44" i="7"/>
  <c r="M44" i="7"/>
  <c r="L44" i="7"/>
  <c r="K44" i="7"/>
  <c r="S43" i="7"/>
  <c r="R43" i="7"/>
  <c r="Q43" i="7"/>
  <c r="P43" i="7"/>
  <c r="O43" i="7"/>
  <c r="N43" i="7"/>
  <c r="M43" i="7"/>
  <c r="L43" i="7"/>
  <c r="K43" i="7"/>
  <c r="S42" i="7"/>
  <c r="R42" i="7"/>
  <c r="Q42" i="7"/>
  <c r="P42" i="7"/>
  <c r="O42" i="7"/>
  <c r="N42" i="7"/>
  <c r="M42" i="7"/>
  <c r="L42" i="7"/>
  <c r="K42" i="7"/>
  <c r="S41" i="7"/>
  <c r="R41" i="7"/>
  <c r="Q41" i="7"/>
  <c r="P41" i="7"/>
  <c r="O41" i="7"/>
  <c r="N41" i="7"/>
  <c r="M41" i="7"/>
  <c r="L41" i="7"/>
  <c r="K41" i="7"/>
  <c r="S40" i="7"/>
  <c r="R40" i="7"/>
  <c r="Q40" i="7"/>
  <c r="P40" i="7"/>
  <c r="O40" i="7"/>
  <c r="N40" i="7"/>
  <c r="M40" i="7"/>
  <c r="L40" i="7"/>
  <c r="K40" i="7"/>
  <c r="S39" i="7"/>
  <c r="R39" i="7"/>
  <c r="Q39" i="7"/>
  <c r="P39" i="7"/>
  <c r="O39" i="7"/>
  <c r="N39" i="7"/>
  <c r="M39" i="7"/>
  <c r="L39" i="7"/>
  <c r="K39" i="7"/>
  <c r="S38" i="7"/>
  <c r="R38" i="7"/>
  <c r="Q38" i="7"/>
  <c r="P38" i="7"/>
  <c r="O38" i="7"/>
  <c r="N38" i="7"/>
  <c r="M38" i="7"/>
  <c r="L38" i="7"/>
  <c r="K38" i="7"/>
  <c r="S37" i="7"/>
  <c r="R37" i="7"/>
  <c r="Q37" i="7"/>
  <c r="P37" i="7"/>
  <c r="O37" i="7"/>
  <c r="N37" i="7"/>
  <c r="M37" i="7"/>
  <c r="L37" i="7"/>
  <c r="K37" i="7"/>
  <c r="S36" i="7"/>
  <c r="R36" i="7"/>
  <c r="Q36" i="7"/>
  <c r="P36" i="7"/>
  <c r="O36" i="7"/>
  <c r="N36" i="7"/>
  <c r="M36" i="7"/>
  <c r="L36" i="7"/>
  <c r="K36" i="7"/>
  <c r="S35" i="7"/>
  <c r="R35" i="7"/>
  <c r="Q35" i="7"/>
  <c r="P35" i="7"/>
  <c r="O35" i="7"/>
  <c r="N35" i="7"/>
  <c r="M35" i="7"/>
  <c r="L35" i="7"/>
  <c r="K35" i="7"/>
  <c r="S34" i="7"/>
  <c r="R34" i="7"/>
  <c r="Q34" i="7"/>
  <c r="P34" i="7"/>
  <c r="O34" i="7"/>
  <c r="N34" i="7"/>
  <c r="M34" i="7"/>
  <c r="L34" i="7"/>
  <c r="K34" i="7"/>
  <c r="S33" i="7"/>
  <c r="R33" i="7"/>
  <c r="Q33" i="7"/>
  <c r="P33" i="7"/>
  <c r="O33" i="7"/>
  <c r="N33" i="7"/>
  <c r="M33" i="7"/>
  <c r="L33" i="7"/>
  <c r="K33" i="7"/>
  <c r="S32" i="7"/>
  <c r="R32" i="7"/>
  <c r="Q32" i="7"/>
  <c r="P32" i="7"/>
  <c r="O32" i="7"/>
  <c r="N32" i="7"/>
  <c r="M32" i="7"/>
  <c r="L32" i="7"/>
  <c r="K32" i="7"/>
  <c r="S31" i="7"/>
  <c r="R31" i="7"/>
  <c r="Q31" i="7"/>
  <c r="P31" i="7"/>
  <c r="O31" i="7"/>
  <c r="N31" i="7"/>
  <c r="M31" i="7"/>
  <c r="L31" i="7"/>
  <c r="K31" i="7"/>
  <c r="S30" i="7"/>
  <c r="R30" i="7"/>
  <c r="Q30" i="7"/>
  <c r="P30" i="7"/>
  <c r="O30" i="7"/>
  <c r="N30" i="7"/>
  <c r="M30" i="7"/>
  <c r="L30" i="7"/>
  <c r="K30" i="7"/>
  <c r="S29" i="7"/>
  <c r="R29" i="7"/>
  <c r="Q29" i="7"/>
  <c r="P29" i="7"/>
  <c r="O29" i="7"/>
  <c r="N29" i="7"/>
  <c r="M29" i="7"/>
  <c r="L29" i="7"/>
  <c r="K29" i="7"/>
  <c r="S28" i="7"/>
  <c r="R28" i="7"/>
  <c r="Q28" i="7"/>
  <c r="P28" i="7"/>
  <c r="O28" i="7"/>
  <c r="N28" i="7"/>
  <c r="M28" i="7"/>
  <c r="L28" i="7"/>
  <c r="K28" i="7"/>
  <c r="S27" i="7"/>
  <c r="R27" i="7"/>
  <c r="Q27" i="7"/>
  <c r="P27" i="7"/>
  <c r="O27" i="7"/>
  <c r="N27" i="7"/>
  <c r="M27" i="7"/>
  <c r="L27" i="7"/>
  <c r="K27" i="7"/>
  <c r="S26" i="7"/>
  <c r="R26" i="7"/>
  <c r="Q26" i="7"/>
  <c r="P26" i="7"/>
  <c r="O26" i="7"/>
  <c r="N26" i="7"/>
  <c r="M26" i="7"/>
  <c r="L26" i="7"/>
  <c r="K26" i="7"/>
  <c r="S25" i="7"/>
  <c r="R25" i="7"/>
  <c r="Q25" i="7"/>
  <c r="P25" i="7"/>
  <c r="O25" i="7"/>
  <c r="N25" i="7"/>
  <c r="M25" i="7"/>
  <c r="L25" i="7"/>
  <c r="K25" i="7"/>
  <c r="S24" i="7"/>
  <c r="R24" i="7"/>
  <c r="Q24" i="7"/>
  <c r="P24" i="7"/>
  <c r="O24" i="7"/>
  <c r="N24" i="7"/>
  <c r="M24" i="7"/>
  <c r="L24" i="7"/>
  <c r="K24" i="7"/>
  <c r="S23" i="7"/>
  <c r="R23" i="7"/>
  <c r="Q23" i="7"/>
  <c r="P23" i="7"/>
  <c r="O23" i="7"/>
  <c r="N23" i="7"/>
  <c r="M23" i="7"/>
  <c r="L23" i="7"/>
  <c r="K23" i="7"/>
  <c r="S22" i="7"/>
  <c r="R22" i="7"/>
  <c r="Q22" i="7"/>
  <c r="P22" i="7"/>
  <c r="O22" i="7"/>
  <c r="N22" i="7"/>
  <c r="M22" i="7"/>
  <c r="L22" i="7"/>
  <c r="K22" i="7"/>
  <c r="S21" i="7"/>
  <c r="R21" i="7"/>
  <c r="Q21" i="7"/>
  <c r="P21" i="7"/>
  <c r="O21" i="7"/>
  <c r="N21" i="7"/>
  <c r="M21" i="7"/>
  <c r="L21" i="7"/>
  <c r="K21" i="7"/>
  <c r="S20" i="7"/>
  <c r="R20" i="7"/>
  <c r="Q20" i="7"/>
  <c r="P20" i="7"/>
  <c r="O20" i="7"/>
  <c r="N20" i="7"/>
  <c r="M20" i="7"/>
  <c r="L20" i="7"/>
  <c r="K20" i="7"/>
  <c r="S19" i="7"/>
  <c r="R19" i="7"/>
  <c r="Q19" i="7"/>
  <c r="P19" i="7"/>
  <c r="O19" i="7"/>
  <c r="N19" i="7"/>
  <c r="M19" i="7"/>
  <c r="L19" i="7"/>
  <c r="K19" i="7"/>
  <c r="S18" i="7"/>
  <c r="R18" i="7"/>
  <c r="Q18" i="7"/>
  <c r="P18" i="7"/>
  <c r="O18" i="7"/>
  <c r="N18" i="7"/>
  <c r="M18" i="7"/>
  <c r="L18" i="7"/>
  <c r="K18" i="7"/>
  <c r="S17" i="7"/>
  <c r="R17" i="7"/>
  <c r="Q17" i="7"/>
  <c r="P17" i="7"/>
  <c r="O17" i="7"/>
  <c r="N17" i="7"/>
  <c r="M17" i="7"/>
  <c r="L17" i="7"/>
  <c r="K17" i="7"/>
  <c r="S16" i="7"/>
  <c r="R16" i="7"/>
  <c r="Q16" i="7"/>
  <c r="P16" i="7"/>
  <c r="O16" i="7"/>
  <c r="N16" i="7"/>
  <c r="M16" i="7"/>
  <c r="L16" i="7"/>
  <c r="K16" i="7"/>
  <c r="S15" i="7"/>
  <c r="R15" i="7"/>
  <c r="Q15" i="7"/>
  <c r="P15" i="7"/>
  <c r="O15" i="7"/>
  <c r="N15" i="7"/>
  <c r="M15" i="7"/>
  <c r="L15" i="7"/>
  <c r="K15" i="7"/>
  <c r="S14" i="7"/>
  <c r="R14" i="7"/>
  <c r="Q14" i="7"/>
  <c r="P14" i="7"/>
  <c r="O14" i="7"/>
  <c r="N14" i="7"/>
  <c r="M14" i="7"/>
  <c r="L14" i="7"/>
  <c r="K14" i="7"/>
  <c r="S13" i="7"/>
  <c r="R13" i="7"/>
  <c r="Q13" i="7"/>
  <c r="P13" i="7"/>
  <c r="O13" i="7"/>
  <c r="N13" i="7"/>
  <c r="M13" i="7"/>
  <c r="L13" i="7"/>
  <c r="K13" i="7"/>
  <c r="S12" i="7"/>
  <c r="R12" i="7"/>
  <c r="Q12" i="7"/>
  <c r="P12" i="7"/>
  <c r="O12" i="7"/>
  <c r="N12" i="7"/>
  <c r="M12" i="7"/>
  <c r="L12" i="7"/>
  <c r="K12" i="7"/>
  <c r="S11" i="7"/>
  <c r="R11" i="7"/>
  <c r="Q11" i="7"/>
  <c r="P11" i="7"/>
  <c r="O11" i="7"/>
  <c r="N11" i="7"/>
  <c r="M11" i="7"/>
  <c r="L11" i="7"/>
  <c r="K11" i="7"/>
  <c r="S10" i="7"/>
  <c r="R10" i="7"/>
  <c r="Q10" i="7"/>
  <c r="P10" i="7"/>
  <c r="O10" i="7"/>
  <c r="N10" i="7"/>
  <c r="M10" i="7"/>
  <c r="L10" i="7"/>
  <c r="K10" i="7"/>
  <c r="S9" i="7"/>
  <c r="R9" i="7"/>
  <c r="Q9" i="7"/>
  <c r="P9" i="7"/>
  <c r="O9" i="7"/>
  <c r="N9" i="7"/>
  <c r="M9" i="7"/>
  <c r="L9" i="7"/>
  <c r="K9" i="7"/>
  <c r="S8" i="7"/>
  <c r="R8" i="7"/>
  <c r="Q8" i="7"/>
  <c r="P8" i="7"/>
  <c r="O8" i="7"/>
  <c r="N8" i="7"/>
  <c r="M8" i="7"/>
  <c r="L8" i="7"/>
  <c r="K8" i="7"/>
  <c r="S7" i="7"/>
  <c r="R7" i="7"/>
  <c r="Q7" i="7"/>
  <c r="P7" i="7"/>
  <c r="O7" i="7"/>
  <c r="N7" i="7"/>
  <c r="M7" i="7"/>
  <c r="L7" i="7"/>
  <c r="K7" i="7"/>
  <c r="S6" i="7"/>
  <c r="R6" i="7"/>
  <c r="Q6" i="7"/>
  <c r="P6" i="7"/>
  <c r="O6" i="7"/>
  <c r="N6" i="7"/>
  <c r="M6" i="7"/>
  <c r="L6" i="7"/>
  <c r="K6" i="7"/>
  <c r="S5" i="7"/>
  <c r="R5" i="7"/>
  <c r="Q5" i="7"/>
  <c r="P5" i="7"/>
  <c r="O5" i="7"/>
  <c r="N5" i="7"/>
  <c r="M5" i="7"/>
  <c r="L5" i="7"/>
  <c r="K5" i="7"/>
  <c r="N4" i="7" l="1"/>
  <c r="S4" i="7"/>
  <c r="R4" i="7"/>
  <c r="Q4" i="7"/>
  <c r="P4" i="7"/>
  <c r="O4" i="7"/>
  <c r="M4" i="7"/>
  <c r="L4" i="7"/>
  <c r="K4" i="7"/>
  <c r="G67" i="6"/>
  <c r="G63" i="6"/>
  <c r="G58" i="6"/>
  <c r="G54" i="6"/>
  <c r="G50" i="6"/>
  <c r="G48" i="6"/>
  <c r="G46" i="6"/>
  <c r="G42" i="6"/>
  <c r="G35" i="6"/>
  <c r="G28" i="6"/>
  <c r="G25" i="6"/>
  <c r="G18" i="6"/>
  <c r="G15" i="6"/>
  <c r="G12" i="6"/>
  <c r="G10" i="6"/>
  <c r="G5" i="6"/>
  <c r="G4" i="6" s="1"/>
  <c r="S3" i="7"/>
  <c r="R3" i="7"/>
  <c r="Q3" i="7"/>
  <c r="P3" i="7"/>
  <c r="O3" i="7"/>
  <c r="N3" i="7"/>
  <c r="M3" i="7"/>
  <c r="L3" i="7"/>
  <c r="K3" i="7"/>
  <c r="G223" i="7"/>
  <c r="G204" i="7"/>
  <c r="G183" i="7"/>
  <c r="G173" i="7"/>
  <c r="G163" i="7"/>
  <c r="G160" i="7"/>
  <c r="G154" i="7"/>
  <c r="G142" i="7"/>
  <c r="G117" i="7"/>
  <c r="G89" i="7"/>
  <c r="G78" i="7"/>
  <c r="G55" i="7"/>
  <c r="G41" i="7"/>
  <c r="G26" i="7"/>
  <c r="G22" i="7"/>
  <c r="G5" i="7"/>
  <c r="G41" i="6" l="1"/>
  <c r="G3" i="6" s="1"/>
  <c r="G141" i="7"/>
  <c r="G4" i="7"/>
  <c r="G3" i="7" s="1"/>
  <c r="J197" i="7" l="1"/>
  <c r="J196" i="7"/>
  <c r="J194" i="7"/>
  <c r="J193" i="7"/>
  <c r="J192" i="7"/>
  <c r="J191" i="7"/>
  <c r="J190" i="7"/>
  <c r="J189" i="7"/>
  <c r="J188" i="7"/>
  <c r="J187" i="7"/>
  <c r="J186" i="7"/>
  <c r="J185" i="7"/>
  <c r="J195" i="7" l="1"/>
  <c r="I195" i="7" s="1"/>
  <c r="I184" i="7" s="1"/>
  <c r="J184" i="7"/>
  <c r="J58" i="7" l="1"/>
  <c r="I58" i="7" s="1"/>
  <c r="L391" i="5"/>
  <c r="L390" i="5"/>
  <c r="L383" i="5"/>
  <c r="L384" i="5"/>
  <c r="L403" i="5"/>
  <c r="L401" i="5" l="1"/>
  <c r="L404" i="5"/>
  <c r="L397" i="5"/>
  <c r="L399" i="5"/>
  <c r="L396" i="5"/>
  <c r="L402" i="5" l="1"/>
  <c r="J45" i="3"/>
  <c r="J43" i="3"/>
  <c r="J41" i="3"/>
  <c r="J38" i="3"/>
  <c r="J25" i="3"/>
  <c r="J14" i="3"/>
  <c r="J5" i="3"/>
  <c r="P96" i="4"/>
  <c r="J49" i="3" l="1"/>
  <c r="J34" i="3"/>
  <c r="L366" i="5"/>
  <c r="L368" i="5"/>
  <c r="J51" i="3" l="1"/>
  <c r="L56" i="5"/>
  <c r="P102" i="4" l="1"/>
  <c r="P101" i="4"/>
  <c r="P97" i="4"/>
  <c r="P95" i="4"/>
  <c r="P94" i="4"/>
  <c r="P92" i="4"/>
  <c r="P91" i="4"/>
  <c r="P90" i="4"/>
  <c r="P89" i="4"/>
  <c r="P84" i="4"/>
  <c r="P83" i="4"/>
  <c r="P81" i="4"/>
  <c r="P79" i="4"/>
  <c r="P78" i="4"/>
  <c r="P77" i="4"/>
  <c r="P73" i="4"/>
  <c r="P65" i="4"/>
  <c r="P63" i="4"/>
  <c r="P62" i="4"/>
  <c r="P61" i="4"/>
  <c r="P47" i="4"/>
  <c r="P46" i="4"/>
  <c r="P45" i="4"/>
  <c r="P44" i="4"/>
  <c r="P43" i="4"/>
  <c r="P40" i="4"/>
  <c r="P39" i="4"/>
  <c r="P38" i="4"/>
  <c r="P37" i="4"/>
  <c r="P36" i="4"/>
  <c r="P35" i="4"/>
  <c r="P33" i="4"/>
  <c r="P32" i="4"/>
  <c r="P29" i="4"/>
  <c r="P28" i="4"/>
  <c r="P27" i="4"/>
  <c r="P25" i="4"/>
  <c r="P23" i="4"/>
  <c r="P21" i="4"/>
  <c r="P19" i="4"/>
  <c r="P17" i="4"/>
  <c r="P16" i="4"/>
  <c r="P12" i="4"/>
  <c r="P10" i="4"/>
  <c r="P9" i="4"/>
  <c r="P8" i="4"/>
  <c r="P7" i="4"/>
  <c r="P30" i="4"/>
  <c r="K30" i="4"/>
  <c r="L389" i="5"/>
  <c r="L388" i="5" s="1"/>
  <c r="L334" i="5"/>
  <c r="L310" i="5"/>
  <c r="L305" i="5"/>
  <c r="L239" i="5"/>
  <c r="L205" i="5"/>
  <c r="L387" i="5"/>
  <c r="L386" i="5"/>
  <c r="L382" i="5"/>
  <c r="L376" i="5"/>
  <c r="L375" i="5"/>
  <c r="L373" i="5"/>
  <c r="L372" i="5"/>
  <c r="L370" i="5"/>
  <c r="L369" i="5"/>
  <c r="L364" i="5"/>
  <c r="L363" i="5"/>
  <c r="L362" i="5"/>
  <c r="L357" i="5"/>
  <c r="L356" i="5"/>
  <c r="L355" i="5"/>
  <c r="L354" i="5"/>
  <c r="L350" i="5"/>
  <c r="L349" i="5"/>
  <c r="L348" i="5"/>
  <c r="L347" i="5"/>
  <c r="L342" i="5"/>
  <c r="L340" i="5"/>
  <c r="L338" i="5"/>
  <c r="L336" i="5"/>
  <c r="L335" i="5"/>
  <c r="L333" i="5"/>
  <c r="L332" i="5"/>
  <c r="L331" i="5"/>
  <c r="L330" i="5"/>
  <c r="L329" i="5"/>
  <c r="L328" i="5"/>
  <c r="L327" i="5"/>
  <c r="L326" i="5"/>
  <c r="L325" i="5"/>
  <c r="L324" i="5"/>
  <c r="L321" i="5"/>
  <c r="L320" i="5"/>
  <c r="L318" i="5"/>
  <c r="L316" i="5"/>
  <c r="L315" i="5"/>
  <c r="L312" i="5"/>
  <c r="L311" i="5"/>
  <c r="L308" i="5"/>
  <c r="L307" i="5"/>
  <c r="L306" i="5"/>
  <c r="L303" i="5"/>
  <c r="L301" i="5"/>
  <c r="L300" i="5"/>
  <c r="L299" i="5"/>
  <c r="L296" i="5"/>
  <c r="L295" i="5"/>
  <c r="L292" i="5"/>
  <c r="L291" i="5"/>
  <c r="L290" i="5"/>
  <c r="L288" i="5"/>
  <c r="L287" i="5"/>
  <c r="L285" i="5"/>
  <c r="L282" i="5"/>
  <c r="L281" i="5" s="1"/>
  <c r="L280" i="5"/>
  <c r="L279" i="5"/>
  <c r="L278" i="5"/>
  <c r="L275" i="5"/>
  <c r="L272" i="5"/>
  <c r="L271" i="5"/>
  <c r="L270" i="5"/>
  <c r="L269" i="5"/>
  <c r="L268" i="5"/>
  <c r="L267" i="5"/>
  <c r="L265" i="5"/>
  <c r="L264" i="5"/>
  <c r="L263" i="5"/>
  <c r="L262" i="5"/>
  <c r="L261" i="5"/>
  <c r="L260" i="5"/>
  <c r="L258" i="5"/>
  <c r="L257" i="5"/>
  <c r="L256" i="5"/>
  <c r="L255" i="5"/>
  <c r="L254" i="5"/>
  <c r="L253" i="5"/>
  <c r="L249" i="5"/>
  <c r="L248" i="5"/>
  <c r="L246" i="5"/>
  <c r="L243" i="5"/>
  <c r="L241" i="5"/>
  <c r="L240" i="5"/>
  <c r="L238" i="5"/>
  <c r="L236" i="5"/>
  <c r="L235" i="5"/>
  <c r="L233" i="5"/>
  <c r="L232" i="5"/>
  <c r="L230" i="5"/>
  <c r="L229" i="5"/>
  <c r="L224" i="5"/>
  <c r="L222" i="5"/>
  <c r="L220" i="5"/>
  <c r="L218" i="5"/>
  <c r="L216" i="5"/>
  <c r="L214" i="5"/>
  <c r="L212" i="5"/>
  <c r="L210" i="5"/>
  <c r="L208" i="5"/>
  <c r="L206" i="5"/>
  <c r="L203" i="5"/>
  <c r="L202" i="5"/>
  <c r="L200" i="5"/>
  <c r="L199" i="5"/>
  <c r="L198" i="5"/>
  <c r="L196" i="5"/>
  <c r="L195" i="5"/>
  <c r="L194" i="5"/>
  <c r="L193" i="5"/>
  <c r="L191" i="5"/>
  <c r="L190" i="5"/>
  <c r="L189" i="5"/>
  <c r="L188" i="5"/>
  <c r="L187" i="5"/>
  <c r="L186" i="5"/>
  <c r="L184" i="5"/>
  <c r="L183" i="5"/>
  <c r="L182" i="5"/>
  <c r="L379" i="5"/>
  <c r="L378" i="5"/>
  <c r="L179" i="5"/>
  <c r="L178" i="5"/>
  <c r="L177" i="5"/>
  <c r="L176" i="5"/>
  <c r="L174" i="5"/>
  <c r="L173" i="5"/>
  <c r="L172" i="5"/>
  <c r="L171" i="5"/>
  <c r="L170" i="5"/>
  <c r="L168" i="5"/>
  <c r="L167" i="5"/>
  <c r="L166" i="5"/>
  <c r="L165" i="5"/>
  <c r="L164" i="5"/>
  <c r="L162" i="5"/>
  <c r="L161" i="5"/>
  <c r="L160" i="5"/>
  <c r="L159" i="5"/>
  <c r="L158" i="5"/>
  <c r="L156" i="5"/>
  <c r="L155" i="5"/>
  <c r="L154" i="5"/>
  <c r="L153" i="5"/>
  <c r="L152" i="5"/>
  <c r="L150" i="5"/>
  <c r="L149" i="5"/>
  <c r="L148" i="5"/>
  <c r="L359" i="5"/>
  <c r="L358" i="5" s="1"/>
  <c r="J96" i="4" s="1"/>
  <c r="M96" i="4" s="1"/>
  <c r="L147" i="5"/>
  <c r="L146" i="5"/>
  <c r="L145" i="5"/>
  <c r="L144" i="5"/>
  <c r="L142" i="5"/>
  <c r="L141" i="5"/>
  <c r="L140" i="5"/>
  <c r="L139" i="5"/>
  <c r="L138" i="5"/>
  <c r="L135" i="5"/>
  <c r="L134" i="5"/>
  <c r="L133" i="5"/>
  <c r="L131" i="5"/>
  <c r="L130" i="5"/>
  <c r="L129" i="5"/>
  <c r="L128" i="5"/>
  <c r="L127" i="5"/>
  <c r="L126" i="5"/>
  <c r="L123" i="5"/>
  <c r="L122" i="5"/>
  <c r="L121" i="5"/>
  <c r="L120" i="5"/>
  <c r="L118" i="5"/>
  <c r="L117" i="5"/>
  <c r="L116" i="5"/>
  <c r="L115" i="5"/>
  <c r="L113" i="5"/>
  <c r="L112" i="5"/>
  <c r="L111" i="5"/>
  <c r="L109" i="5"/>
  <c r="L108" i="5"/>
  <c r="L107" i="5"/>
  <c r="L106" i="5"/>
  <c r="L105" i="5"/>
  <c r="L103" i="5"/>
  <c r="L102" i="5"/>
  <c r="L101" i="5"/>
  <c r="L100" i="5"/>
  <c r="L99" i="5"/>
  <c r="L97" i="5"/>
  <c r="L96" i="5"/>
  <c r="L95" i="5"/>
  <c r="L94" i="5"/>
  <c r="L93" i="5"/>
  <c r="L91" i="5"/>
  <c r="L90" i="5"/>
  <c r="L89" i="5"/>
  <c r="L88" i="5"/>
  <c r="L87" i="5"/>
  <c r="L85" i="5"/>
  <c r="L84" i="5"/>
  <c r="L83" i="5"/>
  <c r="L82" i="5"/>
  <c r="L79" i="5"/>
  <c r="L78" i="5"/>
  <c r="L76" i="5"/>
  <c r="L75" i="5"/>
  <c r="L74" i="5"/>
  <c r="L73" i="5"/>
  <c r="L72" i="5"/>
  <c r="L71" i="5"/>
  <c r="L70" i="5"/>
  <c r="L69" i="5"/>
  <c r="L67" i="5"/>
  <c r="L66" i="5"/>
  <c r="L65" i="5"/>
  <c r="L64" i="5"/>
  <c r="L63" i="5"/>
  <c r="L62" i="5"/>
  <c r="L61" i="5"/>
  <c r="L60" i="5"/>
  <c r="L59" i="5"/>
  <c r="L55" i="5"/>
  <c r="L53" i="5"/>
  <c r="L52" i="5"/>
  <c r="L51" i="5"/>
  <c r="L50" i="5"/>
  <c r="L49" i="5"/>
  <c r="L48" i="5"/>
  <c r="L47" i="5"/>
  <c r="L46" i="5"/>
  <c r="L45" i="5"/>
  <c r="L44" i="5"/>
  <c r="L43" i="5"/>
  <c r="L41" i="5"/>
  <c r="L40" i="5"/>
  <c r="L39" i="5"/>
  <c r="L38" i="5"/>
  <c r="L37" i="5"/>
  <c r="L34" i="5"/>
  <c r="L33" i="5"/>
  <c r="L31" i="5"/>
  <c r="L30" i="5"/>
  <c r="L27" i="5"/>
  <c r="L26" i="5"/>
  <c r="L25" i="5"/>
  <c r="L23" i="5"/>
  <c r="L22" i="5"/>
  <c r="L21" i="5"/>
  <c r="L20" i="5"/>
  <c r="L19" i="5"/>
  <c r="L18" i="5"/>
  <c r="L17" i="5"/>
  <c r="L15" i="5"/>
  <c r="L14" i="5"/>
  <c r="L13" i="5"/>
  <c r="L12" i="5"/>
  <c r="L11" i="5"/>
  <c r="L9" i="5"/>
  <c r="L8" i="5"/>
  <c r="L7" i="5"/>
  <c r="J147" i="7"/>
  <c r="I147" i="7" s="1"/>
  <c r="J228" i="7"/>
  <c r="J227" i="7"/>
  <c r="J222" i="7"/>
  <c r="J221" i="7"/>
  <c r="J220" i="7"/>
  <c r="J217" i="7"/>
  <c r="J216" i="7"/>
  <c r="J215" i="7"/>
  <c r="J214" i="7"/>
  <c r="J210" i="7"/>
  <c r="J209" i="7"/>
  <c r="J208" i="7"/>
  <c r="J182" i="7"/>
  <c r="J181" i="7"/>
  <c r="J180" i="7"/>
  <c r="J159" i="7"/>
  <c r="J158" i="7"/>
  <c r="J153" i="7"/>
  <c r="J149" i="7"/>
  <c r="J148" i="7"/>
  <c r="J146" i="7"/>
  <c r="J145" i="7"/>
  <c r="J8" i="7" l="1"/>
  <c r="I8" i="7" s="1"/>
  <c r="J25" i="7"/>
  <c r="I25" i="7" s="1"/>
  <c r="J35" i="7"/>
  <c r="I35" i="7" s="1"/>
  <c r="J46" i="7"/>
  <c r="I46" i="7" s="1"/>
  <c r="J57" i="7"/>
  <c r="I57" i="7" s="1"/>
  <c r="J68" i="7"/>
  <c r="I68" i="7" s="1"/>
  <c r="J85" i="7"/>
  <c r="I85" i="7" s="1"/>
  <c r="J101" i="7"/>
  <c r="I101" i="7" s="1"/>
  <c r="J119" i="7"/>
  <c r="I119" i="7" s="1"/>
  <c r="J156" i="7"/>
  <c r="I156" i="7" s="1"/>
  <c r="J201" i="7"/>
  <c r="I201" i="7" s="1"/>
  <c r="I200" i="7" s="1"/>
  <c r="J179" i="7"/>
  <c r="I179" i="7" s="1"/>
  <c r="I178" i="7" s="1"/>
  <c r="J9" i="7"/>
  <c r="I9" i="7" s="1"/>
  <c r="J15" i="7"/>
  <c r="I15" i="7" s="1"/>
  <c r="J20" i="7"/>
  <c r="I20" i="7" s="1"/>
  <c r="J28" i="7"/>
  <c r="I28" i="7" s="1"/>
  <c r="J32" i="7"/>
  <c r="I32" i="7" s="1"/>
  <c r="J36" i="7"/>
  <c r="I36" i="7" s="1"/>
  <c r="J43" i="7"/>
  <c r="I43" i="7" s="1"/>
  <c r="J47" i="7"/>
  <c r="I47" i="7" s="1"/>
  <c r="J51" i="7"/>
  <c r="I51" i="7" s="1"/>
  <c r="J59" i="7"/>
  <c r="I59" i="7" s="1"/>
  <c r="J65" i="7"/>
  <c r="I65" i="7" s="1"/>
  <c r="J69" i="7"/>
  <c r="I69" i="7" s="1"/>
  <c r="J75" i="7"/>
  <c r="I75" i="7" s="1"/>
  <c r="J82" i="7"/>
  <c r="I82" i="7" s="1"/>
  <c r="J87" i="7"/>
  <c r="I87" i="7" s="1"/>
  <c r="J93" i="7"/>
  <c r="I93" i="7" s="1"/>
  <c r="J98" i="7"/>
  <c r="I98" i="7" s="1"/>
  <c r="J103" i="7"/>
  <c r="I103" i="7" s="1"/>
  <c r="J109" i="7"/>
  <c r="I109" i="7" s="1"/>
  <c r="J114" i="7"/>
  <c r="I114" i="7" s="1"/>
  <c r="J120" i="7"/>
  <c r="I120" i="7" s="1"/>
  <c r="J125" i="7"/>
  <c r="I125" i="7" s="1"/>
  <c r="J130" i="7"/>
  <c r="I130" i="7" s="1"/>
  <c r="J135" i="7"/>
  <c r="I135" i="7" s="1"/>
  <c r="J140" i="7"/>
  <c r="I140" i="7" s="1"/>
  <c r="J167" i="7"/>
  <c r="I167" i="7" s="1"/>
  <c r="J172" i="7"/>
  <c r="I172" i="7" s="1"/>
  <c r="J203" i="7"/>
  <c r="I203" i="7" s="1"/>
  <c r="I202" i="7" s="1"/>
  <c r="J157" i="7"/>
  <c r="I157" i="7" s="1"/>
  <c r="J13" i="7"/>
  <c r="I13" i="7" s="1"/>
  <c r="J31" i="7"/>
  <c r="I31" i="7" s="1"/>
  <c r="J50" i="7"/>
  <c r="I50" i="7" s="1"/>
  <c r="J74" i="7"/>
  <c r="I74" i="7" s="1"/>
  <c r="J92" i="7"/>
  <c r="I92" i="7" s="1"/>
  <c r="J107" i="7"/>
  <c r="I107" i="7" s="1"/>
  <c r="I106" i="7" s="1"/>
  <c r="J124" i="7"/>
  <c r="I124" i="7" s="1"/>
  <c r="J139" i="7"/>
  <c r="I139" i="7" s="1"/>
  <c r="J171" i="7"/>
  <c r="I171" i="7" s="1"/>
  <c r="J225" i="7"/>
  <c r="I225" i="7" s="1"/>
  <c r="J11" i="7"/>
  <c r="I11" i="7" s="1"/>
  <c r="J16" i="7"/>
  <c r="I16" i="7" s="1"/>
  <c r="J21" i="7"/>
  <c r="I21" i="7" s="1"/>
  <c r="J29" i="7"/>
  <c r="I29" i="7" s="1"/>
  <c r="J33" i="7"/>
  <c r="I33" i="7" s="1"/>
  <c r="J37" i="7"/>
  <c r="I37" i="7" s="1"/>
  <c r="J44" i="7"/>
  <c r="I44" i="7" s="1"/>
  <c r="J48" i="7"/>
  <c r="I48" i="7" s="1"/>
  <c r="J53" i="7"/>
  <c r="I53" i="7" s="1"/>
  <c r="J61" i="7"/>
  <c r="I61" i="7" s="1"/>
  <c r="J66" i="7"/>
  <c r="I66" i="7" s="1"/>
  <c r="J71" i="7"/>
  <c r="I71" i="7" s="1"/>
  <c r="J77" i="7"/>
  <c r="I77" i="7" s="1"/>
  <c r="I76" i="7" s="1"/>
  <c r="J83" i="7"/>
  <c r="I83" i="7" s="1"/>
  <c r="J88" i="7"/>
  <c r="I88" i="7" s="1"/>
  <c r="J94" i="7"/>
  <c r="I94" i="7" s="1"/>
  <c r="J99" i="7"/>
  <c r="I99" i="7" s="1"/>
  <c r="J104" i="7"/>
  <c r="I104" i="7" s="1"/>
  <c r="J110" i="7"/>
  <c r="I110" i="7" s="1"/>
  <c r="J115" i="7"/>
  <c r="I115" i="7" s="1"/>
  <c r="J121" i="7"/>
  <c r="I121" i="7" s="1"/>
  <c r="J126" i="7"/>
  <c r="I126" i="7" s="1"/>
  <c r="J131" i="7"/>
  <c r="I131" i="7" s="1"/>
  <c r="J136" i="7"/>
  <c r="I136" i="7" s="1"/>
  <c r="J168" i="7"/>
  <c r="I168" i="7" s="1"/>
  <c r="J175" i="7"/>
  <c r="I175" i="7" s="1"/>
  <c r="I174" i="7" s="1"/>
  <c r="J18" i="7"/>
  <c r="I18" i="7" s="1"/>
  <c r="J40" i="7"/>
  <c r="I40" i="7" s="1"/>
  <c r="J64" i="7"/>
  <c r="I64" i="7" s="1"/>
  <c r="J81" i="7"/>
  <c r="I81" i="7" s="1"/>
  <c r="J97" i="7"/>
  <c r="I97" i="7" s="1"/>
  <c r="J112" i="7"/>
  <c r="I112" i="7" s="1"/>
  <c r="J128" i="7"/>
  <c r="I128" i="7" s="1"/>
  <c r="J133" i="7"/>
  <c r="I133" i="7" s="1"/>
  <c r="J165" i="7"/>
  <c r="I165" i="7" s="1"/>
  <c r="I164" i="7" s="1"/>
  <c r="J144" i="7"/>
  <c r="I144" i="7" s="1"/>
  <c r="I143" i="7" s="1"/>
  <c r="J7" i="7"/>
  <c r="I7" i="7" s="1"/>
  <c r="I6" i="7" s="1"/>
  <c r="J12" i="7"/>
  <c r="I12" i="7" s="1"/>
  <c r="J17" i="7"/>
  <c r="I17" i="7" s="1"/>
  <c r="J24" i="7"/>
  <c r="I24" i="7" s="1"/>
  <c r="I23" i="7" s="1"/>
  <c r="I22" i="7" s="1"/>
  <c r="J30" i="7"/>
  <c r="I30" i="7" s="1"/>
  <c r="J34" i="7"/>
  <c r="I34" i="7" s="1"/>
  <c r="J39" i="7"/>
  <c r="I39" i="7" s="1"/>
  <c r="J45" i="7"/>
  <c r="I45" i="7" s="1"/>
  <c r="J49" i="7"/>
  <c r="I49" i="7" s="1"/>
  <c r="J54" i="7"/>
  <c r="I54" i="7" s="1"/>
  <c r="J62" i="7"/>
  <c r="I62" i="7" s="1"/>
  <c r="J67" i="7"/>
  <c r="I67" i="7" s="1"/>
  <c r="J72" i="7"/>
  <c r="I72" i="7" s="1"/>
  <c r="J80" i="7"/>
  <c r="I80" i="7" s="1"/>
  <c r="J84" i="7"/>
  <c r="I84" i="7" s="1"/>
  <c r="J91" i="7"/>
  <c r="I91" i="7" s="1"/>
  <c r="J96" i="7"/>
  <c r="I96" i="7" s="1"/>
  <c r="J100" i="7"/>
  <c r="I100" i="7" s="1"/>
  <c r="J105" i="7"/>
  <c r="I105" i="7" s="1"/>
  <c r="J111" i="7"/>
  <c r="I111" i="7" s="1"/>
  <c r="J116" i="7"/>
  <c r="I116" i="7" s="1"/>
  <c r="J123" i="7"/>
  <c r="I123" i="7" s="1"/>
  <c r="J127" i="7"/>
  <c r="I127" i="7" s="1"/>
  <c r="J132" i="7"/>
  <c r="I132" i="7" s="1"/>
  <c r="J137" i="7"/>
  <c r="I137" i="7" s="1"/>
  <c r="J162" i="7"/>
  <c r="I162" i="7" s="1"/>
  <c r="I161" i="7" s="1"/>
  <c r="I160" i="7" s="1"/>
  <c r="J170" i="7"/>
  <c r="I170" i="7" s="1"/>
  <c r="J177" i="7"/>
  <c r="I177" i="7" s="1"/>
  <c r="I176" i="7" s="1"/>
  <c r="J199" i="7"/>
  <c r="I199" i="7" s="1"/>
  <c r="I198" i="7" s="1"/>
  <c r="J230" i="7"/>
  <c r="I230" i="7" s="1"/>
  <c r="I229" i="7" s="1"/>
  <c r="J151" i="7"/>
  <c r="I151" i="7" s="1"/>
  <c r="I150" i="7" s="1"/>
  <c r="I153" i="7"/>
  <c r="I152" i="7" s="1"/>
  <c r="L323" i="5"/>
  <c r="J150" i="7"/>
  <c r="L365" i="5"/>
  <c r="L175" i="5"/>
  <c r="L377" i="5"/>
  <c r="J99" i="4" s="1"/>
  <c r="M99" i="4" s="1"/>
  <c r="L237" i="5"/>
  <c r="J207" i="7"/>
  <c r="I10" i="7" l="1"/>
  <c r="I27" i="7"/>
  <c r="I19" i="7"/>
  <c r="I14" i="7"/>
  <c r="I73" i="7"/>
  <c r="I138" i="7"/>
  <c r="I166" i="7"/>
  <c r="I70" i="7"/>
  <c r="I90" i="7"/>
  <c r="I169" i="7"/>
  <c r="I134" i="7"/>
  <c r="I113" i="7"/>
  <c r="I38" i="7"/>
  <c r="I129" i="7"/>
  <c r="I108" i="7"/>
  <c r="I86" i="7"/>
  <c r="I42" i="7"/>
  <c r="I122" i="7"/>
  <c r="I79" i="7"/>
  <c r="I173" i="7"/>
  <c r="I60" i="7"/>
  <c r="I102" i="7"/>
  <c r="I155" i="7"/>
  <c r="I154" i="7" s="1"/>
  <c r="I183" i="7"/>
  <c r="I95" i="7"/>
  <c r="I63" i="7"/>
  <c r="I52" i="7"/>
  <c r="I118" i="7"/>
  <c r="I56" i="7"/>
  <c r="J206" i="7"/>
  <c r="I206" i="7" s="1"/>
  <c r="I205" i="7" s="1"/>
  <c r="I142" i="7"/>
  <c r="I5" i="7" l="1"/>
  <c r="I26" i="7"/>
  <c r="I78" i="7"/>
  <c r="I163" i="7"/>
  <c r="I117" i="7"/>
  <c r="I89" i="7"/>
  <c r="I55" i="7"/>
  <c r="I41" i="7"/>
  <c r="K48" i="4"/>
  <c r="J117" i="4"/>
  <c r="M117" i="4" s="1"/>
  <c r="K48" i="3" s="1"/>
  <c r="J116" i="4"/>
  <c r="M116" i="4" s="1"/>
  <c r="K47" i="3" s="1"/>
  <c r="J115" i="4"/>
  <c r="M115" i="4" s="1"/>
  <c r="K46" i="3" s="1"/>
  <c r="J98" i="4"/>
  <c r="M98" i="4" s="1"/>
  <c r="J89" i="4"/>
  <c r="J62" i="4"/>
  <c r="L385" i="5"/>
  <c r="L381" i="5" s="1"/>
  <c r="L361" i="5"/>
  <c r="L360" i="5" s="1"/>
  <c r="L319" i="5"/>
  <c r="L298" i="5"/>
  <c r="L297" i="5" s="1"/>
  <c r="I4" i="7" l="1"/>
  <c r="J219" i="7"/>
  <c r="I219" i="7" s="1"/>
  <c r="I218" i="7" s="1"/>
  <c r="J226" i="7"/>
  <c r="I226" i="7" s="1"/>
  <c r="I224" i="7" s="1"/>
  <c r="I223" i="7" s="1"/>
  <c r="J97" i="4"/>
  <c r="I59" i="6"/>
  <c r="J82" i="4"/>
  <c r="M82" i="4" s="1"/>
  <c r="L398" i="5"/>
  <c r="J113" i="4"/>
  <c r="M113" i="4" s="1"/>
  <c r="K44" i="3" s="1"/>
  <c r="J109" i="4"/>
  <c r="J108" i="4"/>
  <c r="L314" i="5"/>
  <c r="L313" i="5" s="1"/>
  <c r="L346" i="5"/>
  <c r="L352" i="5"/>
  <c r="L353" i="5"/>
  <c r="J111" i="4"/>
  <c r="L400" i="5"/>
  <c r="L395" i="5"/>
  <c r="L266" i="5"/>
  <c r="L259" i="5"/>
  <c r="L252" i="5"/>
  <c r="L247" i="5"/>
  <c r="L234" i="5"/>
  <c r="L231" i="5"/>
  <c r="L228" i="5"/>
  <c r="L406" i="5" l="1"/>
  <c r="L394" i="5"/>
  <c r="L351" i="5"/>
  <c r="J59" i="6"/>
  <c r="K89" i="4"/>
  <c r="M89" i="4" s="1"/>
  <c r="J86" i="4"/>
  <c r="M86" i="4" s="1"/>
  <c r="L277" i="5"/>
  <c r="L276" i="5" s="1"/>
  <c r="L345" i="5"/>
  <c r="M112" i="4"/>
  <c r="K43" i="3" s="1"/>
  <c r="M114" i="4"/>
  <c r="K45" i="3" s="1"/>
  <c r="J112" i="4"/>
  <c r="L344" i="5" l="1"/>
  <c r="L343" i="5" s="1"/>
  <c r="J95" i="4"/>
  <c r="J74" i="4"/>
  <c r="M74" i="4" s="1"/>
  <c r="L251" i="5"/>
  <c r="L250" i="5" s="1"/>
  <c r="J114" i="4"/>
  <c r="M109" i="4"/>
  <c r="K40" i="3" s="1"/>
  <c r="J94" i="4" l="1"/>
  <c r="J93" i="4" s="1"/>
  <c r="J66" i="4"/>
  <c r="M66" i="4" s="1"/>
  <c r="M111" i="4"/>
  <c r="J110" i="4"/>
  <c r="J107" i="4"/>
  <c r="M108" i="4"/>
  <c r="M110" i="4" l="1"/>
  <c r="K41" i="3" s="1"/>
  <c r="K42" i="3"/>
  <c r="M107" i="4"/>
  <c r="K38" i="3" s="1"/>
  <c r="K39" i="3"/>
  <c r="J118" i="4"/>
  <c r="M118" i="4" l="1"/>
  <c r="K49" i="3" s="1"/>
  <c r="L223" i="5"/>
  <c r="L221" i="5"/>
  <c r="L219" i="5"/>
  <c r="L217" i="5"/>
  <c r="L215" i="5"/>
  <c r="L213" i="5"/>
  <c r="L211" i="5"/>
  <c r="L209" i="5"/>
  <c r="L207" i="5"/>
  <c r="J49" i="4"/>
  <c r="M49" i="4" s="1"/>
  <c r="K15" i="3" s="1"/>
  <c r="L341" i="5"/>
  <c r="L339" i="5"/>
  <c r="L337" i="5"/>
  <c r="L317" i="5"/>
  <c r="L309" i="5"/>
  <c r="L304" i="5"/>
  <c r="L302" i="5"/>
  <c r="L284" i="5"/>
  <c r="L274" i="5"/>
  <c r="L245" i="5"/>
  <c r="L242" i="5"/>
  <c r="J76" i="7"/>
  <c r="J106" i="7"/>
  <c r="J152" i="7"/>
  <c r="J161" i="7"/>
  <c r="J164" i="7"/>
  <c r="J174" i="7"/>
  <c r="J176" i="7"/>
  <c r="J178" i="7"/>
  <c r="J198" i="7"/>
  <c r="J200" i="7"/>
  <c r="J202" i="7"/>
  <c r="J205" i="7"/>
  <c r="J218" i="7"/>
  <c r="J229" i="7"/>
  <c r="J6" i="7"/>
  <c r="I24" i="6" l="1"/>
  <c r="J24" i="6" s="1"/>
  <c r="I60" i="6"/>
  <c r="I51" i="6"/>
  <c r="I57" i="6"/>
  <c r="I69" i="6"/>
  <c r="I62" i="6"/>
  <c r="I56" i="6"/>
  <c r="I45" i="6"/>
  <c r="I66" i="6"/>
  <c r="I61" i="6"/>
  <c r="I55" i="6"/>
  <c r="I32" i="6"/>
  <c r="J77" i="4"/>
  <c r="J58" i="4"/>
  <c r="M58" i="4" s="1"/>
  <c r="K24" i="3" s="1"/>
  <c r="J63" i="4"/>
  <c r="J83" i="4"/>
  <c r="J102" i="4"/>
  <c r="J55" i="4"/>
  <c r="M55" i="4" s="1"/>
  <c r="K21" i="3" s="1"/>
  <c r="J84" i="4"/>
  <c r="J91" i="4"/>
  <c r="J75" i="4"/>
  <c r="M75" i="4" s="1"/>
  <c r="J52" i="4"/>
  <c r="M52" i="4" s="1"/>
  <c r="K18" i="3" s="1"/>
  <c r="J56" i="4"/>
  <c r="M56" i="4" s="1"/>
  <c r="K22" i="3" s="1"/>
  <c r="J85" i="4"/>
  <c r="M85" i="4" s="1"/>
  <c r="J92" i="4"/>
  <c r="J53" i="4"/>
  <c r="M53" i="4" s="1"/>
  <c r="K19" i="3" s="1"/>
  <c r="J57" i="4"/>
  <c r="M57" i="4" s="1"/>
  <c r="K23" i="3" s="1"/>
  <c r="J87" i="4"/>
  <c r="M87" i="4" s="1"/>
  <c r="J50" i="4"/>
  <c r="M50" i="4" s="1"/>
  <c r="K16" i="3" s="1"/>
  <c r="J54" i="4"/>
  <c r="M54" i="4" s="1"/>
  <c r="K20" i="3" s="1"/>
  <c r="J51" i="4"/>
  <c r="M51" i="4" s="1"/>
  <c r="K17" i="3" s="1"/>
  <c r="J143" i="7"/>
  <c r="J160" i="7"/>
  <c r="J113" i="7"/>
  <c r="J183" i="7"/>
  <c r="J173" i="7"/>
  <c r="J10" i="7"/>
  <c r="L294" i="5"/>
  <c r="L322" i="5"/>
  <c r="J90" i="4"/>
  <c r="L244" i="5"/>
  <c r="J65" i="4"/>
  <c r="L273" i="5"/>
  <c r="J73" i="4"/>
  <c r="J101" i="4"/>
  <c r="L380" i="5"/>
  <c r="L286" i="5"/>
  <c r="L289" i="5"/>
  <c r="L204" i="5"/>
  <c r="L24" i="5"/>
  <c r="L29" i="5"/>
  <c r="L81" i="5"/>
  <c r="L119" i="5"/>
  <c r="J95" i="7"/>
  <c r="J42" i="7"/>
  <c r="J19" i="7"/>
  <c r="J38" i="7"/>
  <c r="J90" i="7"/>
  <c r="J138" i="7"/>
  <c r="J73" i="7"/>
  <c r="J52" i="7"/>
  <c r="J224" i="7"/>
  <c r="J70" i="7"/>
  <c r="J60" i="7"/>
  <c r="J134" i="7"/>
  <c r="J102" i="7"/>
  <c r="J169" i="7"/>
  <c r="J155" i="7"/>
  <c r="J122" i="7"/>
  <c r="J79" i="7"/>
  <c r="J27" i="7"/>
  <c r="J14" i="7"/>
  <c r="J166" i="7"/>
  <c r="J56" i="7"/>
  <c r="J129" i="7"/>
  <c r="J108" i="7"/>
  <c r="J86" i="7"/>
  <c r="J23" i="7"/>
  <c r="J118" i="7"/>
  <c r="J63" i="7"/>
  <c r="L110" i="5"/>
  <c r="L114" i="5"/>
  <c r="L32" i="5"/>
  <c r="L92" i="5"/>
  <c r="L54" i="5"/>
  <c r="L104" i="5"/>
  <c r="L58" i="5"/>
  <c r="L86" i="5"/>
  <c r="L42" i="5"/>
  <c r="L36" i="5"/>
  <c r="L16" i="5"/>
  <c r="L68" i="5"/>
  <c r="L77" i="5"/>
  <c r="L98" i="5"/>
  <c r="L125" i="5"/>
  <c r="L163" i="5"/>
  <c r="L181" i="5"/>
  <c r="L201" i="5"/>
  <c r="L10" i="5"/>
  <c r="L137" i="5"/>
  <c r="L192" i="5"/>
  <c r="L227" i="5"/>
  <c r="L185" i="5"/>
  <c r="L197" i="5"/>
  <c r="L132" i="5"/>
  <c r="L143" i="5"/>
  <c r="L151" i="5"/>
  <c r="L157" i="5"/>
  <c r="L169" i="5"/>
  <c r="L6" i="5"/>
  <c r="I54" i="6" l="1"/>
  <c r="J54" i="6" s="1"/>
  <c r="I58" i="6"/>
  <c r="J58" i="6" s="1"/>
  <c r="I23" i="6"/>
  <c r="I22" i="6"/>
  <c r="I21" i="6"/>
  <c r="I20" i="6"/>
  <c r="I19" i="6"/>
  <c r="I14" i="6"/>
  <c r="J66" i="6"/>
  <c r="K97" i="4"/>
  <c r="M97" i="4" s="1"/>
  <c r="J62" i="6"/>
  <c r="K92" i="4"/>
  <c r="M92" i="4" s="1"/>
  <c r="J60" i="6"/>
  <c r="K90" i="4"/>
  <c r="M90" i="4" s="1"/>
  <c r="J32" i="6"/>
  <c r="K38" i="4"/>
  <c r="J69" i="6"/>
  <c r="K102" i="4"/>
  <c r="M102" i="4" s="1"/>
  <c r="J61" i="6"/>
  <c r="K91" i="4"/>
  <c r="M91" i="4" s="1"/>
  <c r="J56" i="6"/>
  <c r="K83" i="4"/>
  <c r="M83" i="4" s="1"/>
  <c r="J51" i="6"/>
  <c r="K77" i="4"/>
  <c r="M77" i="4" s="1"/>
  <c r="J55" i="6"/>
  <c r="K81" i="4"/>
  <c r="J45" i="6"/>
  <c r="K63" i="4"/>
  <c r="M63" i="4" s="1"/>
  <c r="J57" i="6"/>
  <c r="K84" i="4"/>
  <c r="M84" i="4" s="1"/>
  <c r="I52" i="6"/>
  <c r="I39" i="6"/>
  <c r="I34" i="6"/>
  <c r="I8" i="6"/>
  <c r="I9" i="6"/>
  <c r="I31" i="6"/>
  <c r="I30" i="6"/>
  <c r="I27" i="6"/>
  <c r="I44" i="6"/>
  <c r="I33" i="6"/>
  <c r="I7" i="6"/>
  <c r="I37" i="6"/>
  <c r="I17" i="6"/>
  <c r="I36" i="6"/>
  <c r="I38" i="6"/>
  <c r="I53" i="6"/>
  <c r="I40" i="6"/>
  <c r="I16" i="6"/>
  <c r="M48" i="4"/>
  <c r="K14" i="3" s="1"/>
  <c r="J36" i="4"/>
  <c r="J9" i="4"/>
  <c r="J13" i="4"/>
  <c r="M13" i="4" s="1"/>
  <c r="J33" i="4"/>
  <c r="J47" i="4"/>
  <c r="J48" i="4"/>
  <c r="J46" i="4"/>
  <c r="J21" i="4"/>
  <c r="J17" i="4"/>
  <c r="J37" i="4"/>
  <c r="J44" i="4"/>
  <c r="J39" i="4"/>
  <c r="J20" i="4"/>
  <c r="M20" i="4" s="1"/>
  <c r="J24" i="4"/>
  <c r="M24" i="4" s="1"/>
  <c r="J25" i="4"/>
  <c r="J28" i="4"/>
  <c r="J78" i="4"/>
  <c r="J7" i="4"/>
  <c r="J61" i="4"/>
  <c r="J60" i="4" s="1"/>
  <c r="J8" i="4"/>
  <c r="J30" i="4"/>
  <c r="M30" i="4" s="1"/>
  <c r="J40" i="4"/>
  <c r="J26" i="4"/>
  <c r="M26" i="4" s="1"/>
  <c r="J27" i="4"/>
  <c r="J38" i="4"/>
  <c r="J45" i="4"/>
  <c r="J16" i="4"/>
  <c r="J29" i="4"/>
  <c r="J79" i="4"/>
  <c r="J64" i="4"/>
  <c r="J88" i="4"/>
  <c r="J100" i="4"/>
  <c r="J72" i="4"/>
  <c r="I10" i="6"/>
  <c r="J10" i="6" s="1"/>
  <c r="I48" i="6"/>
  <c r="J48" i="6" s="1"/>
  <c r="J142" i="7"/>
  <c r="J154" i="7"/>
  <c r="J22" i="7"/>
  <c r="J223" i="7"/>
  <c r="J163" i="7"/>
  <c r="J26" i="7"/>
  <c r="J117" i="7"/>
  <c r="J78" i="7"/>
  <c r="J41" i="7"/>
  <c r="J5" i="7"/>
  <c r="J55" i="7"/>
  <c r="J89" i="7"/>
  <c r="L293" i="5"/>
  <c r="J81" i="4"/>
  <c r="L283" i="5"/>
  <c r="L226" i="5"/>
  <c r="J35" i="4"/>
  <c r="L35" i="5"/>
  <c r="J15" i="4"/>
  <c r="M15" i="4" s="1"/>
  <c r="L180" i="5"/>
  <c r="J43" i="4"/>
  <c r="L80" i="5"/>
  <c r="J23" i="4"/>
  <c r="L28" i="5"/>
  <c r="J12" i="4"/>
  <c r="J32" i="4"/>
  <c r="L124" i="5"/>
  <c r="J19" i="4"/>
  <c r="L57" i="5"/>
  <c r="L5" i="5"/>
  <c r="J10" i="4"/>
  <c r="H5" i="2"/>
  <c r="H10" i="2"/>
  <c r="H13" i="2"/>
  <c r="H17" i="2"/>
  <c r="H21" i="2"/>
  <c r="H30" i="2"/>
  <c r="H33" i="2"/>
  <c r="H41" i="2"/>
  <c r="H88" i="1"/>
  <c r="J88" i="1" s="1"/>
  <c r="H87" i="1"/>
  <c r="J87" i="1"/>
  <c r="J65" i="1"/>
  <c r="J62" i="1"/>
  <c r="J60" i="1"/>
  <c r="J56" i="1"/>
  <c r="J50" i="1"/>
  <c r="J48" i="1"/>
  <c r="J46" i="1"/>
  <c r="H44" i="1"/>
  <c r="J44" i="1" s="1"/>
  <c r="H43" i="1"/>
  <c r="J43" i="1" s="1"/>
  <c r="H42" i="1"/>
  <c r="J42" i="1" s="1"/>
  <c r="H41" i="1"/>
  <c r="J41" i="1" s="1"/>
  <c r="H40" i="1"/>
  <c r="J40" i="1" s="1"/>
  <c r="G39" i="1"/>
  <c r="H38" i="1"/>
  <c r="J38" i="1" s="1"/>
  <c r="H37" i="1"/>
  <c r="J37" i="1" s="1"/>
  <c r="H36" i="1"/>
  <c r="J36" i="1" s="1"/>
  <c r="H35" i="1"/>
  <c r="J35" i="1" s="1"/>
  <c r="H34" i="1"/>
  <c r="J34" i="1" s="1"/>
  <c r="H33" i="1"/>
  <c r="J33" i="1" s="1"/>
  <c r="H32" i="1"/>
  <c r="J32" i="1" s="1"/>
  <c r="G31" i="1"/>
  <c r="H30" i="1"/>
  <c r="J30" i="1" s="1"/>
  <c r="H29" i="1"/>
  <c r="J29" i="1" s="1"/>
  <c r="G28" i="1"/>
  <c r="H27" i="1"/>
  <c r="J27" i="1" s="1"/>
  <c r="H26" i="1"/>
  <c r="J26" i="1" s="1"/>
  <c r="H25" i="1"/>
  <c r="J25" i="1" s="1"/>
  <c r="H24" i="1"/>
  <c r="J24" i="1" s="1"/>
  <c r="H23" i="1"/>
  <c r="J23" i="1" s="1"/>
  <c r="H22" i="1"/>
  <c r="J22" i="1" s="1"/>
  <c r="H21" i="1"/>
  <c r="J21" i="1" s="1"/>
  <c r="H20" i="1"/>
  <c r="J20" i="1" s="1"/>
  <c r="G19" i="1"/>
  <c r="H18" i="1"/>
  <c r="J18" i="1" s="1"/>
  <c r="H17" i="1"/>
  <c r="J17" i="1" s="1"/>
  <c r="H16" i="1"/>
  <c r="J16" i="1" s="1"/>
  <c r="G15" i="1"/>
  <c r="H14" i="1"/>
  <c r="H13" i="1"/>
  <c r="J12" i="1"/>
  <c r="G12" i="1"/>
  <c r="H11" i="1"/>
  <c r="J11" i="1" s="1"/>
  <c r="H10" i="1"/>
  <c r="J10" i="1" s="1"/>
  <c r="G9" i="1"/>
  <c r="H8" i="1"/>
  <c r="J8" i="1" s="1"/>
  <c r="H7" i="1"/>
  <c r="J7" i="1" s="1"/>
  <c r="H6" i="1"/>
  <c r="J6" i="1" s="1"/>
  <c r="H5" i="1"/>
  <c r="J5" i="1" s="1"/>
  <c r="G4" i="1"/>
  <c r="J28" i="1" l="1"/>
  <c r="J4" i="1"/>
  <c r="J9" i="1"/>
  <c r="I18" i="6"/>
  <c r="J18" i="6" s="1"/>
  <c r="I50" i="6"/>
  <c r="J50" i="6" s="1"/>
  <c r="I35" i="6"/>
  <c r="J35" i="6" s="1"/>
  <c r="I12" i="6"/>
  <c r="J12" i="6" s="1"/>
  <c r="I15" i="6"/>
  <c r="J15" i="6" s="1"/>
  <c r="I28" i="6"/>
  <c r="J28" i="6" s="1"/>
  <c r="I25" i="6"/>
  <c r="J25" i="6" s="1"/>
  <c r="K29" i="4"/>
  <c r="M29" i="4" s="1"/>
  <c r="J23" i="6"/>
  <c r="J22" i="6"/>
  <c r="K28" i="4"/>
  <c r="M28" i="4" s="1"/>
  <c r="K27" i="4"/>
  <c r="M27" i="4" s="1"/>
  <c r="J21" i="6"/>
  <c r="K25" i="4"/>
  <c r="M25" i="4" s="1"/>
  <c r="J20" i="6"/>
  <c r="K23" i="4"/>
  <c r="M23" i="4" s="1"/>
  <c r="J19" i="6"/>
  <c r="J14" i="6"/>
  <c r="K17" i="4"/>
  <c r="M17" i="4" s="1"/>
  <c r="M38" i="4"/>
  <c r="K80" i="4"/>
  <c r="K88" i="4"/>
  <c r="J16" i="6"/>
  <c r="K19" i="4"/>
  <c r="J36" i="6"/>
  <c r="K43" i="4"/>
  <c r="M43" i="4" s="1"/>
  <c r="J7" i="6"/>
  <c r="K8" i="4"/>
  <c r="M8" i="4" s="1"/>
  <c r="J27" i="6"/>
  <c r="K33" i="4"/>
  <c r="M33" i="4" s="1"/>
  <c r="J9" i="6"/>
  <c r="K10" i="4"/>
  <c r="M10" i="4" s="1"/>
  <c r="J52" i="6"/>
  <c r="K78" i="4"/>
  <c r="J40" i="6"/>
  <c r="K47" i="4"/>
  <c r="M47" i="4" s="1"/>
  <c r="J17" i="6"/>
  <c r="K21" i="4"/>
  <c r="M21" i="4" s="1"/>
  <c r="J33" i="6"/>
  <c r="K39" i="4"/>
  <c r="M39" i="4" s="1"/>
  <c r="J8" i="6"/>
  <c r="K9" i="4"/>
  <c r="M9" i="4" s="1"/>
  <c r="J53" i="6"/>
  <c r="K79" i="4"/>
  <c r="M79" i="4" s="1"/>
  <c r="J44" i="6"/>
  <c r="K62" i="4"/>
  <c r="M62" i="4" s="1"/>
  <c r="J30" i="6"/>
  <c r="K36" i="4"/>
  <c r="M36" i="4" s="1"/>
  <c r="J34" i="6"/>
  <c r="K40" i="4"/>
  <c r="M40" i="4" s="1"/>
  <c r="J38" i="6"/>
  <c r="K45" i="4"/>
  <c r="J37" i="6"/>
  <c r="K44" i="4"/>
  <c r="M44" i="4" s="1"/>
  <c r="J31" i="6"/>
  <c r="K37" i="4"/>
  <c r="M37" i="4" s="1"/>
  <c r="J39" i="6"/>
  <c r="K46" i="4"/>
  <c r="M46" i="4" s="1"/>
  <c r="M88" i="4"/>
  <c r="K31" i="3" s="1"/>
  <c r="I13" i="6"/>
  <c r="I26" i="6"/>
  <c r="I6" i="6"/>
  <c r="I64" i="6"/>
  <c r="I49" i="6"/>
  <c r="I11" i="6"/>
  <c r="I29" i="6"/>
  <c r="J76" i="4"/>
  <c r="L225" i="5"/>
  <c r="J19" i="1"/>
  <c r="J15" i="1"/>
  <c r="J31" i="1"/>
  <c r="J39" i="1"/>
  <c r="I5" i="6"/>
  <c r="J5" i="6" s="1"/>
  <c r="J80" i="4"/>
  <c r="M81" i="4"/>
  <c r="M80" i="4" s="1"/>
  <c r="K30" i="3" s="1"/>
  <c r="I46" i="6"/>
  <c r="J46" i="6" s="1"/>
  <c r="I67" i="6"/>
  <c r="J67" i="6" s="1"/>
  <c r="I42" i="6"/>
  <c r="J42" i="6" s="1"/>
  <c r="J4" i="7"/>
  <c r="J42" i="4"/>
  <c r="J11" i="4"/>
  <c r="J14" i="4"/>
  <c r="J18" i="4"/>
  <c r="J31" i="4"/>
  <c r="J22" i="4"/>
  <c r="J6" i="4"/>
  <c r="J3" i="1" l="1"/>
  <c r="I4" i="6"/>
  <c r="J4" i="6" s="1"/>
  <c r="K22" i="4"/>
  <c r="M22" i="4"/>
  <c r="K10" i="3" s="1"/>
  <c r="K18" i="4"/>
  <c r="K76" i="4"/>
  <c r="M78" i="4"/>
  <c r="M76" i="4" s="1"/>
  <c r="K29" i="3" s="1"/>
  <c r="K42" i="4"/>
  <c r="J11" i="6"/>
  <c r="K12" i="4"/>
  <c r="K11" i="4" s="1"/>
  <c r="J64" i="6"/>
  <c r="K94" i="4"/>
  <c r="J29" i="6"/>
  <c r="K35" i="4"/>
  <c r="K34" i="4" s="1"/>
  <c r="J26" i="6"/>
  <c r="K32" i="4"/>
  <c r="K31" i="4" s="1"/>
  <c r="J49" i="6"/>
  <c r="K73" i="4"/>
  <c r="K72" i="4" s="1"/>
  <c r="M45" i="4"/>
  <c r="M42" i="4" s="1"/>
  <c r="K13" i="3" s="1"/>
  <c r="M19" i="4"/>
  <c r="M18" i="4" s="1"/>
  <c r="K9" i="3" s="1"/>
  <c r="J6" i="6"/>
  <c r="K7" i="4"/>
  <c r="J13" i="6"/>
  <c r="K16" i="4"/>
  <c r="J59" i="4"/>
  <c r="I43" i="6"/>
  <c r="I47" i="6"/>
  <c r="I68" i="6"/>
  <c r="M12" i="4" l="1"/>
  <c r="M11" i="4" s="1"/>
  <c r="K7" i="3" s="1"/>
  <c r="M35" i="4"/>
  <c r="M94" i="4"/>
  <c r="K14" i="4"/>
  <c r="M16" i="4"/>
  <c r="M14" i="4" s="1"/>
  <c r="K8" i="3" s="1"/>
  <c r="M73" i="4"/>
  <c r="M72" i="4" s="1"/>
  <c r="K28" i="3" s="1"/>
  <c r="J43" i="6"/>
  <c r="K61" i="4"/>
  <c r="M61" i="4" s="1"/>
  <c r="M60" i="4" s="1"/>
  <c r="K26" i="3" s="1"/>
  <c r="M32" i="4"/>
  <c r="M31" i="4" s="1"/>
  <c r="K11" i="3" s="1"/>
  <c r="K6" i="4"/>
  <c r="M7" i="4"/>
  <c r="M6" i="4" s="1"/>
  <c r="K6" i="3" s="1"/>
  <c r="J47" i="6"/>
  <c r="K65" i="4"/>
  <c r="K64" i="4" s="1"/>
  <c r="J68" i="6"/>
  <c r="K101" i="4"/>
  <c r="M101" i="4" s="1"/>
  <c r="M100" i="4" s="1"/>
  <c r="K33" i="3" s="1"/>
  <c r="K100" i="4" l="1"/>
  <c r="K5" i="4"/>
  <c r="M65" i="4"/>
  <c r="M64" i="4" s="1"/>
  <c r="K60" i="4"/>
  <c r="K27" i="3" l="1"/>
  <c r="L136" i="5" l="1"/>
  <c r="L4" i="5" s="1"/>
  <c r="L392" i="5" s="1"/>
  <c r="L3" i="5" l="1"/>
  <c r="J41" i="4"/>
  <c r="J34" i="4" l="1"/>
  <c r="J5" i="4" s="1"/>
  <c r="M41" i="4"/>
  <c r="M34" i="4" s="1"/>
  <c r="J4" i="4" l="1"/>
  <c r="J103" i="4"/>
  <c r="J120" i="4" s="1"/>
  <c r="M5" i="4"/>
  <c r="K12" i="3"/>
  <c r="K5" i="3" l="1"/>
  <c r="J213" i="7" l="1"/>
  <c r="J211" i="7" l="1"/>
  <c r="J212" i="7"/>
  <c r="I212" i="7" s="1"/>
  <c r="I211" i="7" s="1"/>
  <c r="I65" i="6" l="1"/>
  <c r="K95" i="4" s="1"/>
  <c r="I204" i="7"/>
  <c r="J204" i="7"/>
  <c r="I63" i="6" l="1"/>
  <c r="J63" i="6" s="1"/>
  <c r="I141" i="7"/>
  <c r="I3" i="7" s="1"/>
  <c r="J65" i="6"/>
  <c r="J141" i="7"/>
  <c r="J3" i="7"/>
  <c r="M95" i="4"/>
  <c r="M93" i="4" s="1"/>
  <c r="K93" i="4"/>
  <c r="K59" i="4" s="1"/>
  <c r="K32" i="3" l="1"/>
  <c r="M59" i="4"/>
  <c r="K4" i="4"/>
  <c r="K103" i="4"/>
  <c r="K120" i="4" s="1"/>
  <c r="I3" i="6"/>
  <c r="J3" i="6" s="1"/>
  <c r="I41" i="6"/>
  <c r="J41" i="6" s="1"/>
  <c r="K25" i="3" l="1"/>
  <c r="M4" i="4"/>
  <c r="M103" i="4"/>
  <c r="K34" i="3" l="1"/>
  <c r="M120" i="4"/>
  <c r="K51" i="3" s="1"/>
</calcChain>
</file>

<file path=xl/sharedStrings.xml><?xml version="1.0" encoding="utf-8"?>
<sst xmlns="http://schemas.openxmlformats.org/spreadsheetml/2006/main" count="3747" uniqueCount="1001">
  <si>
    <t>Penilaian</t>
  </si>
  <si>
    <t>Bobot Lama</t>
  </si>
  <si>
    <t>Proporsi</t>
  </si>
  <si>
    <t>Bobot Baru</t>
  </si>
  <si>
    <t>A.</t>
  </si>
  <si>
    <t>PENGUNGKIT (60)</t>
  </si>
  <si>
    <t>I.</t>
  </si>
  <si>
    <t>PEMENUHAN (20)</t>
  </si>
  <si>
    <t>MANAJEMEN PERUBAHAN</t>
  </si>
  <si>
    <t>i.</t>
  </si>
  <si>
    <t>Tim Reformasi Birokrasi (1)</t>
  </si>
  <si>
    <t>ii.</t>
  </si>
  <si>
    <t>Road Map Reformasi Birokrasi (1)</t>
  </si>
  <si>
    <t>iii.</t>
  </si>
  <si>
    <t>Pemantauan dan Evaluasi Reformasi Birokrasi (2)</t>
  </si>
  <si>
    <t>iv.</t>
  </si>
  <si>
    <t>Perubahan pola pikir dan budaya kinerja (1)</t>
  </si>
  <si>
    <t>DEREGULASI KEBIJAKAN</t>
  </si>
  <si>
    <t>Harmonisasi (2,5)</t>
  </si>
  <si>
    <t>Sistem pengendalian dalam penyusunan peraturan perundang-undangan (2,5)</t>
  </si>
  <si>
    <t>PENATAAN DAN PENGUATAN ORGANISASI</t>
  </si>
  <si>
    <t>Evaluasi (3)</t>
  </si>
  <si>
    <t>Penataan (3)</t>
  </si>
  <si>
    <t>PENATAAN TATALAKSANA</t>
  </si>
  <si>
    <t>Proses bisnis dan prosedur operasional tetap (SOP) kegiatan utama (1,5)</t>
  </si>
  <si>
    <r>
      <t xml:space="preserve">E-Government </t>
    </r>
    <r>
      <rPr>
        <b/>
        <sz val="11"/>
        <rFont val="Calibri"/>
        <family val="2"/>
        <scheme val="minor"/>
      </rPr>
      <t>(2)</t>
    </r>
  </si>
  <si>
    <t>Keterbukaan Informasi Publik (1,5)</t>
  </si>
  <si>
    <t>PENATAAN SISTEM MANAJEMEN SDM</t>
  </si>
  <si>
    <t>Perencanaan kebutuhan pegawai sesuai dengan kebutuhan organisasi (1)</t>
  </si>
  <si>
    <t>Proses penerimaan pegawai transparan, objektif, akuntabel dan bebas KKN (2)</t>
  </si>
  <si>
    <t>Pengembangan pegawai berbasis kompetensi (1)</t>
  </si>
  <si>
    <t>Promosi jabatan dilakukan secara terbuka (6)</t>
  </si>
  <si>
    <t>v.</t>
  </si>
  <si>
    <t>Penetapan kinerja individu (2)</t>
  </si>
  <si>
    <t>vi.</t>
  </si>
  <si>
    <t>Penegakan aturan disiplin/kode etik/kode perilaku pegawai (1)</t>
  </si>
  <si>
    <t>vii.</t>
  </si>
  <si>
    <t>Pelaksanaan evaluasi jabatan (1)</t>
  </si>
  <si>
    <t>viii.</t>
  </si>
  <si>
    <t>Sistem Informasi Kepegawaian (1)</t>
  </si>
  <si>
    <t>PENGUATAN AKUNTABILITAS</t>
  </si>
  <si>
    <t>Keterlibatan pimpinan (2)</t>
  </si>
  <si>
    <t>Pengelolaan Akuntabilitas Kinerja (4)</t>
  </si>
  <si>
    <t>PENGUATAN PENGAWASAN</t>
  </si>
  <si>
    <t>Gratifikasi (1,5)</t>
  </si>
  <si>
    <t>Penerapan SPIP (1,5)</t>
  </si>
  <si>
    <t>Pengaduan Masyarakat (2)</t>
  </si>
  <si>
    <t>Whistle-Blowing System (1,5)</t>
  </si>
  <si>
    <t>Penanganan Benturan Kepentingan (1,5)</t>
  </si>
  <si>
    <t>Pembangunan Zona Integritas (2,5)</t>
  </si>
  <si>
    <t>Aparat Pengawasan Intern Pemerintah (APIP) (1,5)</t>
  </si>
  <si>
    <t>PENINGKATAN KUALITAS PELAYANAN PUBLIK</t>
  </si>
  <si>
    <t>Standar Pelayanan (1)</t>
  </si>
  <si>
    <t>Budaya Pelayanan Prima (1)</t>
  </si>
  <si>
    <t>Pengelolaan Pengaduan (1,5)</t>
  </si>
  <si>
    <t>Penilaian kepuasan terhadap pelayanan (1,5)</t>
  </si>
  <si>
    <t>Pemanfaatan Teknologi Informasi (1)</t>
  </si>
  <si>
    <t>II.</t>
  </si>
  <si>
    <t>HASIL ANTARA AREA PERUBAHAN (10)</t>
  </si>
  <si>
    <t>-</t>
  </si>
  <si>
    <t>Kualitas Kebijakan</t>
  </si>
  <si>
    <t>Organisasi Berbasis Kinerja</t>
  </si>
  <si>
    <t>E-Government</t>
  </si>
  <si>
    <t>Kualitas Pengelolaan Arsip</t>
  </si>
  <si>
    <t>Kualitas Pengelolaan Pengadaan Barang dan Jasa</t>
  </si>
  <si>
    <t>Kualitas Pengelolaan Keuangan</t>
  </si>
  <si>
    <t>Kualitas Pengelolaan Aset</t>
  </si>
  <si>
    <t>Merit System</t>
  </si>
  <si>
    <t>ASN Profesional</t>
  </si>
  <si>
    <t>Kualitas Pengelolaan ASN</t>
  </si>
  <si>
    <t>Kualitas Perencanaan</t>
  </si>
  <si>
    <t>Penerapan SPIP</t>
  </si>
  <si>
    <t>Aparat Pengawasan Intern Pemerintah (APIP)</t>
  </si>
  <si>
    <t>Tingkat Kepatuhan Terhadap Standar Pelayanan Publik Sesuai Undang-undang 25 Tahun 2009</t>
  </si>
  <si>
    <t>Inovasi Pelayanan Publik</t>
  </si>
  <si>
    <t>REFORM (30)</t>
  </si>
  <si>
    <t>B.</t>
  </si>
  <si>
    <t>HASIL (40)</t>
  </si>
  <si>
    <t>AKUNTABILITAS KINERJA DAN KEUANGAN (10)</t>
  </si>
  <si>
    <t>Opini BPK (3)</t>
  </si>
  <si>
    <t>Nilai SAKIP (7)</t>
  </si>
  <si>
    <t>KUALITAS PELAYANAN PUBLIK (10)</t>
  </si>
  <si>
    <t>Indeks Persepsi Kualitas Pelayanan Publik (IPKP)</t>
  </si>
  <si>
    <t>PEMERINTAH YANG BERSIH DAN BEBAS KKN (10)</t>
  </si>
  <si>
    <t>Indeks Persepsi Anti Korupsi (IPAK)</t>
  </si>
  <si>
    <t>KINERJA ORGANISASI (10)</t>
  </si>
  <si>
    <t>Capaian Kinerja</t>
  </si>
  <si>
    <t>Kinerja Lainnya</t>
  </si>
  <si>
    <t>Tim Reformasi Birokrasi</t>
  </si>
  <si>
    <t>Road Map Reformasi Birokrasi</t>
  </si>
  <si>
    <t>Pemantauan dan Evaluasi Reformasi Birokrasi</t>
  </si>
  <si>
    <t>Perubahan pola pikir dan budaya kinerja</t>
  </si>
  <si>
    <t>Harmonisasi</t>
  </si>
  <si>
    <t>Sistem pengendalian dalam penyusunan peraturan perundang-undangan</t>
  </si>
  <si>
    <t>Keterbukaan Informasi Publik</t>
  </si>
  <si>
    <t>Sistem Informasi Kepegawaian</t>
  </si>
  <si>
    <t>Keterlibatan pimpinan</t>
  </si>
  <si>
    <t>Pengelolaan Akuntabilitas Kinerja</t>
  </si>
  <si>
    <t>Standar Pelayanan</t>
  </si>
  <si>
    <t>Budaya Pelayanan Prima</t>
  </si>
  <si>
    <t>Pengelolaan Pengaduan</t>
  </si>
  <si>
    <t>Pemanfaatan Teknologi Informasi</t>
  </si>
  <si>
    <t>Penilaian kepuasan terhadap pelayanan</t>
  </si>
  <si>
    <t>Gratifikasi</t>
  </si>
  <si>
    <t>Pengaduan Masyarakat</t>
  </si>
  <si>
    <t>Whistle-Blowing System</t>
  </si>
  <si>
    <t>Penanganan Benturan Kepentingan</t>
  </si>
  <si>
    <t>Pembangunan Zona Integritas</t>
  </si>
  <si>
    <t>ix.</t>
  </si>
  <si>
    <t>Maturitas SPIP</t>
  </si>
  <si>
    <t>Kapabilitas APIP</t>
  </si>
  <si>
    <t>x.</t>
  </si>
  <si>
    <t>Survei Internal Organisasi</t>
  </si>
  <si>
    <t>Tindak Lanjut Evaluasi</t>
  </si>
  <si>
    <t>Komitmen dalam Perubahan</t>
  </si>
  <si>
    <t>Komitmen Pimpinan</t>
  </si>
  <si>
    <t>Membangun Budaya Kerja</t>
  </si>
  <si>
    <t>Pusat</t>
  </si>
  <si>
    <t>Unit</t>
  </si>
  <si>
    <t>Peran Kebijakan</t>
  </si>
  <si>
    <t>Penyelesaian Kebijakan</t>
  </si>
  <si>
    <t>Penataan Organisasi</t>
  </si>
  <si>
    <t>Evaluasi Kelembagaan</t>
  </si>
  <si>
    <t>Penyederhanaan Organisasi</t>
  </si>
  <si>
    <t>Hasil Evaluasi Kelembagaan</t>
  </si>
  <si>
    <t>Proses bisnis dan prosedur operasional tetap (SOP)</t>
  </si>
  <si>
    <t>Sistem Pemerintahan Berbasis Elektronik (SPBE)</t>
  </si>
  <si>
    <t>Peta Proses Bisnis Mempengaruhi Penyederhanaan Jabatan</t>
  </si>
  <si>
    <t>Sistem Pemerintahan Berbasis Elektronik (SPBE) yang Terintegrasi</t>
  </si>
  <si>
    <t>Transformasi Digital Memberikan Nilai Manfaat</t>
  </si>
  <si>
    <t>Proses Penerimaan Pegawai Transparan, Objektif, Akuntabel, dan Bebas KKN</t>
  </si>
  <si>
    <t>Pengembangan Pegawai Berbasis Kompetensi</t>
  </si>
  <si>
    <t>Perencanaan Kebutuhan Pegawai sesuai dengan Kebutuhan Organisasi</t>
  </si>
  <si>
    <t>Promosi Jabatan dilakukan secara Terbuka</t>
  </si>
  <si>
    <t>Penetapan Kinerja Individu</t>
  </si>
  <si>
    <t>Penegakan Aturan Disiplin/Kode Etik/Kode Perilaku Pegawai</t>
  </si>
  <si>
    <t>Pelaksanaan Evaluasi Jabatan</t>
  </si>
  <si>
    <t>Kinerja Individu</t>
  </si>
  <si>
    <t>Evaluasi Jabatan</t>
  </si>
  <si>
    <t>Assessment Pegawai</t>
  </si>
  <si>
    <t>Pelanggaran Disiplin Pegawai</t>
  </si>
  <si>
    <t>Kebutuhan Pegawai</t>
  </si>
  <si>
    <t>Penyetaraan Jabatan</t>
  </si>
  <si>
    <t>Manajemen Talenta</t>
  </si>
  <si>
    <t>Efektifitas dan Efisiensi Anggaran</t>
  </si>
  <si>
    <t>Aplikasi Akuntabilitas Kinerja Terintegrasi</t>
  </si>
  <si>
    <r>
      <t xml:space="preserve">Pemberian </t>
    </r>
    <r>
      <rPr>
        <b/>
        <i/>
        <sz val="11"/>
        <color theme="1"/>
        <rFont val="Calibri"/>
        <family val="2"/>
        <scheme val="minor"/>
      </rPr>
      <t>Reward and Punishment</t>
    </r>
  </si>
  <si>
    <t>Kerangka Logis Kinerja</t>
  </si>
  <si>
    <t>Penyampaian Laporan Harta Kekayaan Pejabat Negara (LHKPN)</t>
  </si>
  <si>
    <t>Penyampaian Laporan Harta Kekayaan Aparatur Sipil Negara (LHKASN)</t>
  </si>
  <si>
    <t>Penanganan Pengaduan Masyarakat</t>
  </si>
  <si>
    <t>Penanganan Pengaduan Pelayanan dan Konsultasi</t>
  </si>
  <si>
    <t>a.</t>
  </si>
  <si>
    <t>Tim Reformasi Birokrasi/Penanggung jawab Reformasi Birokrasi unit kerja telah dibentuk</t>
  </si>
  <si>
    <t>A/B/C</t>
  </si>
  <si>
    <t>b.</t>
  </si>
  <si>
    <t>A/B/C/D</t>
  </si>
  <si>
    <t>c.</t>
  </si>
  <si>
    <t>Bobot</t>
  </si>
  <si>
    <t>Penjelasan</t>
  </si>
  <si>
    <t>Pilihan Jawaban</t>
  </si>
  <si>
    <t>PEMENUHAN</t>
  </si>
  <si>
    <t>PENGUNGKIT</t>
  </si>
  <si>
    <t>a. Telah membentuk Tim Reformasi Birokrasi sesuai kebutuhan organisasi
b. Telah membentuk Tim Reformasi Birokrasi namun belum sesuai kebutuhan organisasi
c. Belum membentuk Tim Reformasi Birokrasi</t>
  </si>
  <si>
    <t>d.</t>
  </si>
  <si>
    <t>e.</t>
  </si>
  <si>
    <t>Telah terdapat sosialisasi/internalisasi Road Map/Rencana Kerja Reformasi Birokrasi unit kerja kepada anggota organisasi</t>
  </si>
  <si>
    <t>f.</t>
  </si>
  <si>
    <t>Rencana Kerja Reformasi Birokrasi unit kerja selaras dengan Road Map</t>
  </si>
  <si>
    <t>Ya/Tidak</t>
  </si>
  <si>
    <t>a. Rencana Kerja telah menyajikan prioritas perbaikan, target waktu, penanggungjawab, dan telah diformalkan serta telah selaras dengan Road Map
b.  Rencana Kerja telah menyajikan prioritas perbaikan, target waktu, penanggungjawab, dan telah diformalkan, namun belum selaras dengan Road Map 
c. Rencana Kerja belum menyajikan prioritas perbaikan, target waktu, dan penanggungjawab</t>
  </si>
  <si>
    <t>PMPRB telah direncanakan dan diorganisasikan dengan baik</t>
  </si>
  <si>
    <t>Aktivitas PMPRB telah dikomunikasikan pada masing-masing unit kerja</t>
  </si>
  <si>
    <t>Telah dilakukan pelatihan yang cukup bagi Tim Asessor PMPRB</t>
  </si>
  <si>
    <t>Pelaksanaan PMPRB dilakukan oleh Asesor sesuai dengan ketentuan yang berlaku</t>
  </si>
  <si>
    <t>g.</t>
  </si>
  <si>
    <t>Rencana aksi tindak lanjut (RATL) telah dikomunikasikan dan dilaksanakan</t>
  </si>
  <si>
    <t>h.</t>
  </si>
  <si>
    <t>a. Terdapat Rencana Aksi dan Tindak Lanjut (RATL) yang telah dikomunikasikan dan dilaksanakan
 b. Terdapat Rencana Aksi dan Tindak Lanjut (RATL) namun belum dikomunikasikan dan dilaksanakan
c. Belum terdapat Rencana Aksi Tindak Lanjut (RATL)</t>
  </si>
  <si>
    <t>Terdapat media komunikasi secara reguler untuk menyosialisasikan tentang reformasi birokrasi yang sedang dan akan dilakukan</t>
  </si>
  <si>
    <t>A/B/C/D/E</t>
  </si>
  <si>
    <t>a. Ada media komunikasi yang cakupannya menjangkau seluruh pegawai dan pemangku kepentingan terkait serta dilaksanakan secara berkala
b. Ada media komunikasi yang cakupannya menjangkau seluruh pegawai dan pemangku kepentingan terkait
c. Ada media komunikasi yang cakupannya menjangkau seluruh pegawai
d. Ada media komunikasi namun cakupannya terbatas pada pegawai tingkatan tertentu
e. Belum ada media komunikasi untuk mensosialisasikan pelaksanaan reformasi birokrasi</t>
  </si>
  <si>
    <t>Agen perubahan telah membuat perubahan yang konkret di Instansi</t>
  </si>
  <si>
    <t xml:space="preserve"> </t>
  </si>
  <si>
    <t>1 Agen 1 Perubahan</t>
  </si>
  <si>
    <t>%</t>
  </si>
  <si>
    <t>Jumlah</t>
  </si>
  <si>
    <t>Perubahan yang dibuat Agen Perubahan telah terintegrasi dalam sistem manajemen</t>
  </si>
  <si>
    <t>Perubahan/inovasi yang dibuat telah diintegrasikan dalam sistem manajemen dan dimanfaatkan dalam pelaksanaan tugas/pelayanan</t>
  </si>
  <si>
    <t>- Jumlah Agen Perubahan</t>
  </si>
  <si>
    <t>- Jumlah Perubahan yang dibuat</t>
  </si>
  <si>
    <t>- Jumlah Perubahan yang telah diintegrasikan dalam sistem manajemen</t>
  </si>
  <si>
    <t>- Jumlah unit kerja seluruhnya</t>
  </si>
  <si>
    <t>- Jumlah unit kerja yang melakukan perubahan</t>
  </si>
  <si>
    <t>Pimpinan memiliki komitmen terhadap pelaksanaan reformasi birokrasi, dengan adanya perhatian khusus kepada unit kerja yang berhasil melaksanakan reformasi</t>
  </si>
  <si>
    <t>- Jumlah unit kerja yang berhasil melaksanakan reformasi</t>
  </si>
  <si>
    <t>- Jumlah unit kerja yang berhasil melaksanakan reformasi yang mendapat reward/perhatian khusus dari Pimpinan</t>
  </si>
  <si>
    <t>Berhasil melaksanakan reformasi ditandai dengan adanya penghargaan dari Kementerian PANRB/Ombudsman RI/KPK kepada unit kerja tersebut (Misalnya: Predikat WBK/WBBM, penghargaan pelayanan publik, penghargaan kepatuhan standar pelayanan publik Ombudsman RI, penghargaan penilaian integritas KPK)</t>
  </si>
  <si>
    <t>Reward/perhatian khusus pimpinan berupa perlakuan khusus pimpinan terhadap unit kerja yang berhasil melaksanakan reformasi dibanding yang belum berhasil, misalnya: adanya alokasi anggaran khusus untuk unit kerja yang telah berhasil, pemberian penghargaan berupa promosi untuk pimpinan unit kerja yang berhasil, atau bentuk penghargaan lainnya</t>
  </si>
  <si>
    <t>Instansi membangun budaya kerja positif dan menerapkan nilai-nilai organisasi dalam pelaksanaan tugas sehari-hari</t>
  </si>
  <si>
    <t>a. Budaya kerja dan nilai-nilai organisasi telah dinternalisasi ke seluruh anggota organisasi, dan penerapannya dituangkan dalam standar operasional pelaksanaan kegiatan/tugas 
b. Budaya kerja dan nilai-nilai organisasi telah dinternalisasi ke seluruh anggota organisasi, namun belum dituangkan dalam standar operasional pelaksanaan kegiatan/tugas
c. Budaya kerja dan nilai-nilai organisasi telah disusun, namun belum dinternalisasi ke seluruh anggota organisasi
d. Belum menyusun budaya kerja dan nilai-nilai organisasi</t>
  </si>
  <si>
    <t>Telah dilakukan identifikasi, analisis, dan pemetaan terhadap peraturan perundang-undangan yang tidak harmonis/sinkron/bersifat mengahmbat yang akan direvisi/dihapus</t>
  </si>
  <si>
    <t>Telah dilakukan evaluasi atas pelaksanaan sistem pengendalian penyusunan peraturan perundang-undangan</t>
  </si>
  <si>
    <t>a. Seluruh persyaratan lengkap dan diimplementasikan
b. Ada persyaratan tersebut namun baru sebagian diimplementasikan
c. Ada persyaratan tersebut namun belum diimplementasikan
d. Belum ada persyaratan tersebut</t>
  </si>
  <si>
    <t>a. Evaluasi atas pelaksanaan sistem pengendalian penyusunan peraturan perundang-undangan dilakukan secara berkala 
b. Evaluasi atas pelaksanaan sistem pengendalian penyusunan peraturan perundang-undangan dilakukan secara tidak berkala
c. Belum pernah dilakukan evaluasi atas pelaksanaan sistem pengendalian penyusunan peraturan perundang-undangan</t>
  </si>
  <si>
    <t>Kebijakan terkait pelayanan dan atau perizinan yang diterbitkan memuat unsur kemudahan dan efisiensi pelayanan utama instansi</t>
  </si>
  <si>
    <t>- Jumlah kebijakan terkait pelayanan dan atau perizinan baru yang terbit</t>
  </si>
  <si>
    <t>- Jumlah kebijakan terkait pelayanan dan atau perizinan yang terbit memuat unsur kemudahan dan efisiensi pelayanan utama instansi</t>
  </si>
  <si>
    <t>a. Semua kebijakan yang terbit telah memiliki peta keterkaitan dengan kebijakan lainnya
b. Sebagian kebijakan yang terbit telah memiliki peta keterkaitan dengan kebijakan lainnya
c. Belum memiliki peta keterkaitan kebijakan yang baru terbit dengan kebijakan lainnya</t>
  </si>
  <si>
    <t>Persentase diperoleh dari Jumlah kebijakan terkait pelayanan dan atau perizinan yang terbit memuat unsur kemudahan dan efisiensi pelayanan utama instansi dibagi dengan Jumlah kebijakan terkait pelayanan dan atau perizinan baru yang terbit</t>
  </si>
  <si>
    <t>Penyelesaian kebijakan sesuai dengan Program Legislasi K/L/Pemda</t>
  </si>
  <si>
    <t>Persentase diperoleh dari jumlah kebijakan di diterbitkan sesuai dalam program legislasi K/L/Pemda dibagi dengan jumlah total kebijakan yang ada dalam program legislasi K/L/Pemda (Undang-Undang/Peraturan Pemerintah/Peraturan Presiden/Peraturan Menteri/Peraturan Daerah/Peraturan Kepala Daerah</t>
  </si>
  <si>
    <t>Jumlah total kebijakan yang ada dalam program legislasi K/L/Pemda</t>
  </si>
  <si>
    <t>Jumlah kebijakan di diterbitkan sesuai dalam program legislasi K/L/Pemda</t>
  </si>
  <si>
    <t>Jumlah kebijakan di diterbitkan diluar/tidak sesuai program legislasi K/L/Pemda</t>
  </si>
  <si>
    <t>- Undang-Undang</t>
  </si>
  <si>
    <t>- Peraturan Pemerintah</t>
  </si>
  <si>
    <t>- Peraturan Presiden</t>
  </si>
  <si>
    <t>- Peraturan Menteri</t>
  </si>
  <si>
    <t>- Peraturan Daerah</t>
  </si>
  <si>
    <t>- Peraturan Kepala Daerah</t>
  </si>
  <si>
    <t>Telah disusun desain organisasi yang sesuai dengan rencana strategis</t>
  </si>
  <si>
    <t>b</t>
  </si>
  <si>
    <t>Telah dilakukan penyederhanaan tingkat struktur organisasi</t>
  </si>
  <si>
    <t>Telah dilakukan pengalihan jabatan struktural ke jabatan fungsional sesuai kriteria unit organisasi yang berpotensi dialihkan.</t>
  </si>
  <si>
    <t>Telah disusun kelompok jabatan fungsional yang sesuai dengan tugas dan fungsi unit organisasi</t>
  </si>
  <si>
    <t>a. Telah disusun struktur organisasi yang mempunyai 2 tingkat organisasi (eselon)  
b. Telah disusun struktur organisasi yang mempunyai 3 tingkat organisasi (eselon)  
c. Telah disusun struktur organisasi yang mempunyai 4 atau 5 tingkat organisasi (eselon)</t>
  </si>
  <si>
    <t>Telah dilakukan evaluasi yang bertujuan untuk menilai ketepatan fungsi dan ketepatan ukuran organisasi</t>
  </si>
  <si>
    <t>Telah dilakukan evaluasi yang mengukur jenjang organisasi</t>
  </si>
  <si>
    <t>Telah dilakukan evaluasi yang menganalisis kemungkinan duplikasi fungsi</t>
  </si>
  <si>
    <t>Telah dilakukan evaluasi yang menganalisis satuan organisasi yang berbeda tujuan namun ditempatkan dalam satu kelompok</t>
  </si>
  <si>
    <t>Telah dilakukan evaluasi yang menganalisis kemungkinan adanya pejabat yang melapor kepada lebih dari seorang atasan</t>
  </si>
  <si>
    <t>Telah dilakukan evaluasi kesesuaian tugas dan fungsi dengan sasaran kinerja unit organisasi di atasnya</t>
  </si>
  <si>
    <t>Telah dilakukan evaluasi yang menganalisis kesesuaian struktur organisasi/unit kerja dengan kinerja yang akan dihasilkan</t>
  </si>
  <si>
    <t>j.</t>
  </si>
  <si>
    <t>Telah dilakukan evaluasi yang menganalisis kemungkinan tumpang tindih fungsi dengan instansi lain</t>
  </si>
  <si>
    <t>k.</t>
  </si>
  <si>
    <t>Telah dilakukan evaluasi yang menganalisis kemampuan struktur organisasi untuk adaptif terhadap perubahan lingkungan strategis</t>
  </si>
  <si>
    <t>a. Telah dilakukan evaluasi untuk menilai ketepatan fungsi dan ketepatan ukuran organisasi kepada seluruh unit organisasi
b. Telah dilakukan evaluasi untuk menilai ketepatan fungsi dan ketepatan ukuran organisasi kepada sebagian unit organisasi
c. Belum dilakukan evaluasi untuk menilai ketepatan fungsi dan ketepatan ukuran organisasi kepada unit organsiasi</t>
  </si>
  <si>
    <t>a. Telah dilakukan evaluasi yang mengukur jenjang organisasi kepada seluruh unit organisasi
b. Telah dilakukan evaluasi yang mengukur jenjang organisasi kepada sebagian unit organisasi
c. Belum dilakukan evaluasi yang mengukur jenjang organisasi kepada unit organisasi</t>
  </si>
  <si>
    <t>a. Telah dilakukan evaluasi yang menganalisis kemungkinan duplikasi fungsi kepada seluruh unit kerja
b. Telah dilakukan evaluasi yang menganalisis kemungkinan duplikasi fungsi kepada sebagian unit kerja
c. Belum dilakukan evaluasi yang menganalisis kemungkinan duplikasi fungsi kepada unit kerja</t>
  </si>
  <si>
    <t>a. Telah dilakukan evaluasi yang menganalisis satuan organisasi yang berbeda tujuan namun ditempatkan dalam satu kelompok kepada seluruh unit kerja
b. Telah dilakukan evaluasi yang menganalisis satuan organisasi yang berbeda tujuan namun ditempatkan dalam satu kelompok kepada sebagian unit kerja
c. Belum dilakukan evaluasi yang menganalisis satuan organisasi yang berbeda tujuan namun ditempatkan dalam satu kelompok kepada unit kerja</t>
  </si>
  <si>
    <t>a. Telah dilakukan evaluasi kesesuaian tugas dan fungsi dengan sasaran kinerja pada seluruh unit organisasi
b. Telah dilakukan evaluasi kesesuaian tugas dan fungsi dengan sasaran kinerja pada sebagian unit organisasi 
c. Belum dilakukan evaluasi kesesuaian tugas dan fungsi dengan sasaran kinerja pada unit organisasi</t>
  </si>
  <si>
    <t>Hasil evaluasi telah ditindaklanjuti dengan mengajukan perubahan organisasi</t>
  </si>
  <si>
    <t>Penyesuaian organisasi dalam rangka mewujudkan organisasi yang efektif, efisien dan tepat ukuran sesuai dengan proses bisnis,  dengan mempertimbangkan kinerja utama yang dihasilkan.</t>
  </si>
  <si>
    <t>a. Telah terdapat perubahan organisasi yang sesuai dengan proses bisnis,  dengan mempertimbangkan kinerja utama yang dihasilkan
b. Sudah ada usulan perubahan organisasi sesuai dengan proses bisnis,  dengan mempertimbangkan kinerja utama yang dihasilkan
c. Sudah ada usulan perubahan organisasi namun belum mengacu pada proses bisnis/kinerja utama yang dihasilkan
d. Belum ada usulan</t>
  </si>
  <si>
    <t>Telah tersedia peta proses bisnis yang sesuai dengan tugas dan fungsi</t>
  </si>
  <si>
    <t>Telah disusun peta proses bisnis yang sesuai dengan dokumen rencana strategis dan rencana kerja organisasi</t>
  </si>
  <si>
    <t>Telah memiliki peta proses bisnis yang sesuai dengan tugas dan fungsi dan selaras dengan Kinerja Organisasi secara berjenjang</t>
  </si>
  <si>
    <t>Peta proses bisnis sudah dijabarkan ke dalam prosedur operasional tetap (SOP)</t>
  </si>
  <si>
    <t>Telah dilakukan penjabaran peta lintas fungsi (peta level n) ke dalam SOP</t>
  </si>
  <si>
    <t>Prosedur operasional tetap (SOP) telah diterapkan</t>
  </si>
  <si>
    <t>Peta proses bisnis dan Prosedur operasional telah dievaluasi dan disesuaikan dengan perkembangan tuntutan efisiensi, dan efektivitas birokrasi</t>
  </si>
  <si>
    <t>Telah dilakukan evaluasi terhadap peta proses bisnis yang sesuai dengan efektivitas hubungan kerja antar unit organisasi untuk menghasilkan kinerja sesuai dengan tujuan pendirian organisasi</t>
  </si>
  <si>
    <t>a. Seluruh peta proses bisnis telah dijabarkan dalam SOP
b. Sebagian besar peta proses bisnis telah dijabarkan dalam SOP
c. Sebagian kecil peta proses bisnis telah dijabarkan dalam SOP 
d. Seluruh peta proses bisnis belum dijabarkan dalam SOP</t>
  </si>
  <si>
    <t>a. Telah dilakukan penjabaran seluruh peta lintas fungsi (peta level n) ke dalam SOP
b. Telah dilakukan penjabaran sebagian peta lintas fungsi (peta level n) ke dalam SOP
c. Belum dilakukan penjabaran peta lintas fungsi (peta level n) ke dalam SOP</t>
  </si>
  <si>
    <t xml:space="preserve">a. Seluruh unit organisasi telah menerapkan Prosedur operasional tetap (SOP)
b. Sebagian besar unit organisasi telah menerapkan Prosedur operasional tetap (SOP)
c. Sebagian kecil unit organisasi telah menerapkan Prosedur operasional tetap (SOP)
d. Seluruh unit organisasi belum menerapkan Prosedur operasional tetap (SOP) </t>
  </si>
  <si>
    <t>a. Terdapat evaluasi terhadap efisiensi dan efektivitas peta proses bisnis dan SOP secara berkala dan seluruh hasilnya telah ditindaklanjuti
b. Terdapat evaluasi terhadap efisiensi dan efektivitas peta proses bisnis dan SOP secara berkala namun belum seluruh hasilnya ditindaklanjuti
c. Terdapat evaluasi namun belum menganalisis efisiensi dan efektivitas peta proses bisnis dan SOP
d. Belum ada evaluasi terhadap efisiensi dan efektifitas peta proses bisnis dan prosedur operasional</t>
  </si>
  <si>
    <t>a. Telah dilakukan evaluasi terhadap seluruh peta proses bisnis yang sesuai dengan efektivitas hubungan kerja antar unit organisasi untuk menghasilkan kinerja sesuai dengan tujuan pendirian organisasi
b. Telah dilakukan evaluasi terhadap sebagian peta proses bisnis yang sesuai dengan efektivitas hubungan kerja antar unit organisasi untuk menghasilkan kinerja sesuai dengan tujuan pendirian organisasi
c. Belum dilakukan evaluasi terhadap peta proses bisnis yang sesuai dengan efektivitas hubungan kerja antar unit organisasi untuk menghasilkan kinerja sesuai dengan tujuan pendirian organisasi</t>
  </si>
  <si>
    <t>Melakukan monitoring dan evaluasi pelaksanaan kebijakan keterbukaan informasi publik</t>
  </si>
  <si>
    <t>Ya, apabila telah ada kebijakan pimpinan tentang keterbukaan informasi publik</t>
  </si>
  <si>
    <t>a. Monitoring dan evaluasi pelaksanaan kebijakan keterbukaan informasi publik dilakukan secara berkala
b. Monitoring dan evaluasi pelaksanaan kebijakan keterbukaan informasi publik dilakukan  tidak berkala
c. Belum ada monitoring dan evaluasi pelaksanaan kebijakan keterbukaan informasi publik</t>
  </si>
  <si>
    <t>Indeks
(0-100)</t>
  </si>
  <si>
    <t>Hasil Pengawasan Kearsipan</t>
  </si>
  <si>
    <t>Penilaian menggunakan Hasil Pengawasan Kearsipan (Perka ANRI Nomor 6/2019)</t>
  </si>
  <si>
    <t>Indeks Tata Kelola Pengadaan Barang dan Jasa</t>
  </si>
  <si>
    <t>Penilaian menggunakan Hasil Indeks Tata Kelola Pengadaan Barang dan Jasa yang dilakukan oleh LKPP</t>
  </si>
  <si>
    <t>Indeks Pengelolaan Keuangan</t>
  </si>
  <si>
    <t>Penilaian menggunakan Hasil Indeks Pengelolaan Keuangan yang dilakukan oleh Kementerian Keuangan</t>
  </si>
  <si>
    <t>Indeks Pengelolaan Aset</t>
  </si>
  <si>
    <t>Penilaian menggunakan Hasil Indeks Pengelolaan Aset yang dilakukan oleh Kementerian Keuangan</t>
  </si>
  <si>
    <t>Telah disusun peta proses bisnis dengan adanya penyederhanaan jabatan</t>
  </si>
  <si>
    <t>a. Peta proses bisnis telah disusun dan mempengaruhi penyederhanaan seluruh jabatan
b. Peta proses bisnis telah disusun dan mempengaruhi penyederhanaan sebagian besar (lebih dari 50%) jabatan
c. Peta proses bisnis telah disusun dan mempengaruhi penyederhanaan sebagian kecil (kurang dari 50%)  jabatan
d. Peta proses bisnis telah disusun dan belum mempengaruhi penyederhanaan jabatan</t>
  </si>
  <si>
    <t>Implementasi SPBE telah terintegrasi dan mampu mendorong pelaksanaan pelayanan publik yang lebih cepat dan efisien</t>
  </si>
  <si>
    <t>Implementasi SPBE telah terintegrasi dan mampu mendorong pelaksanaan pelayanan internal organisasi yang lebih cepat dan efisien</t>
  </si>
  <si>
    <t xml:space="preserve">Transformasi digital pada bidang proses bisnis utama telah mampu memberikan nilai manfaat bagi organisasi secara optimal </t>
  </si>
  <si>
    <t>Transformasi digital pada bidang administrasi pemerintahan telah mampu memberikan nilai manfaat bagi organisasi secara optimal</t>
  </si>
  <si>
    <t>Transformasi digital pada bidang pelayanan publik telah mampu memberikan nilai manfaat bagi organisasi secara optimal</t>
  </si>
  <si>
    <t>a. Kriteria huruf b telah terpenuhi dan penerapan atau penggunaan dari manfaat/dampak dari transformasi digital pada bidang proses bisnis utama bagi organisasi telah dilakukan validasi dan evaluasi serta ditindaklanjuti secara berkelanjutan.
b. Kriteria huruf c telah terpenuhi dan manfaat/dampak dari transformasi digital pada bidang proses bisnis utama telah diterapkan/digunakan oleh organisasi sesuai dengan sasaran dan target manfaat/dampak.
c. Kriteria huruf d telah terpenuhi dan manfaat/dampak dari transformasi digital pada bidang proses bisnis utama telah mampu direalisasikan pada organisasi sesuai dengan sasaran dan target manfaat/dampak.
d. Kriteria huruf e telah terpenuhi dan kapabilitas prakiraan dan pelacakan terhadap sasaran dan target manfaat/dampak dari transformasi digital pada bidang proses bisnis utama.
e. Sasaran dan target manfaat/dampak dari transformasi digital pada bidang proses bisnis utama telah direncanakan, didefinisikan, dan ditetapkan.</t>
  </si>
  <si>
    <t>a. Kriteria huruf b telah terpenuhi dan penerapan atau penggunaan dari manfaat/dampak dari transformasi digital pada bidang administrasi pemerintahan bagi organisasi telah dilakukan validasi dan evaluasi serta ditindaklanjuti secara berkelanjutan.
b. Kriteria huruf c telah terpenuhi dan manfaat/dampak dari transformasi digital pada bidang administrasi pemerintahan telah diterapkan/digunakan oleh organisasi sesuai dengan sasaran dan target manfaat/dampak.
c. Kriteria huruf d telah terpenuhi dan manfaat/dampak dari transformasi digital pada bidang administrasi pemerintahan telah mampu direalisasikan pada organisasi sesuai dengan sasaran dan target manfaat/dampak.
d. Kriteria huruf e telah terpenuhi dan kapabilitas prakiraan dan pelacakan terhadap sasaran dan target manfaat/dampak dari transformasi digital pada bidang administrasi pemerintahan.
e. Sasaran dan target manfaat/dampak dari transformasi digital pada bidang administrasi pemerintahan telah direncanakan, didefinisikan, dan ditetapkan.</t>
  </si>
  <si>
    <t>a. Kriteria huruf b telah terpenuhi dan penerapan atau penggunaan dari manfaat/dampak dari transformasi digital pada bidang pelayanan publik bagi organisasi telah dilakukan validasi dan evaluasi serta ditindaklanjuti secara berkelanjutan.
b. Kriteria huruf c telah terpenuhi dan manfaat/dampak dari transformasi digital pada bidang pelayanan publik telah diterapkan/digunakan oleh organisasi sesuai dengan sasaran dan target manfaat/dampak.
c. Kriteria huruf d telah terpenuhi dan manfaat/dampak dari transformasi digital pada bidang pelayanan publik telah mampu direalisasikan pada organisasi sesuai dengan sasaran dan target manfaat/dampak.
d. Kriteria huruf e telah terpenuhi dan kapabilitas prakiraan dan pelacakan terhadap sasaran dan target manfaat/dampak dari transformasi digital pada bidang pelayanan publik.
e. Sasaran dan target manfaat/dampak dari transformasi digital pada bidang pelayanan publik telah direncanakan, didefinisikan, dan ditetapkan.</t>
  </si>
  <si>
    <t>Rencana redistribusi pegawai telah disusun dan diformalkan</t>
  </si>
  <si>
    <t>Proyeksi kebutuhan 5 tahun telah disusun dan diformalkan</t>
  </si>
  <si>
    <t>Perhitungan kebutuhan pegawai telah dilakukan sesuai kebutuhan unit kerja</t>
  </si>
  <si>
    <t>Analisis jabatan dan analisis beban kerja telah sesuai kebutuhan unit kerja dan selaras dengan kinerja utama</t>
  </si>
  <si>
    <t>ya, apabila terdapat dokumen rencana redistribusi pegawai</t>
  </si>
  <si>
    <t>ya, apabila terdapat dokumen tentang proyeksi kebutuhan 5 tahun</t>
  </si>
  <si>
    <t>a. Perhitungan kebutuhan pegawai telah dilakukan sesuai kebutuhan organisasi
b. Perhitungan kebutuhan pegawai telah dilakukan namun belum sesuai kebutuhan organisasi
c. Perhitungan kebutuhan pegawai belum dilakukan</t>
  </si>
  <si>
    <t xml:space="preserve">a. Analisis jabatan dan analisis beban kerja telah sesuai kinerja yang dihasilkan
b. Analisis jabatan dan analisis beban kerja telah dilakukan kepada seluruh jabatan namun belum sesuai kinerja yang dihasilkan
c. Analisis jabatan dan analisis beban kerja hanya dilakukan kepada sebagian jabatan
d. Analisis jabatan dan analisis beban kerja belum dilakukan </t>
  </si>
  <si>
    <t>Pengumuman penerimaan diinformasikan secara luas kepada masyarakat</t>
  </si>
  <si>
    <t>Persyaratan jelas, tidak diskriminatif</t>
  </si>
  <si>
    <t>Proses seleksi transparan, objektif, adil, akuntabel dan bebas KKN</t>
  </si>
  <si>
    <t>Pengumuman hasil seleksi diinformasikan secara terbuka</t>
  </si>
  <si>
    <t>Ya, apabila terdapat kejelasan persyaratan administrasi dan kompetensi. Persyaratan memberikan kesempatan luas kepada masyarakat.</t>
  </si>
  <si>
    <t>Ya, apabila proses seleksi jelas kriteria dan prosesnya, tidak terjadi KKN, dan dapat dipertanggungjawabkan.</t>
  </si>
  <si>
    <t>Ya, apabila Pengumuman hasil seleksi dapat diakses oleh publik dengan mudah</t>
  </si>
  <si>
    <t>Telah ada standar kompetensi jabatan</t>
  </si>
  <si>
    <t>Telah disusun rencana pengembangan kompetensi dengan dukungan anggaran yang mencukupi</t>
  </si>
  <si>
    <t>Telah dilakukan pengembangan pegawai berbasis kompetensi sesuai dengan rencana  dan kebutuhan pengembangan kompetensi</t>
  </si>
  <si>
    <t>Telah dilakukan monitoring dan evaluasi pengembangan pegawai berbasis kompetensi secara berkala</t>
  </si>
  <si>
    <t>a. Telah dilakukan asessment kepada seluruh pegawai
b. Telah dilakukan asessment kepada sebagian besar pegawai
c. Telah dilakukan asessment kepada sebagian kecil pegawai 
d. Belum dilakukan assessment pegawai</t>
  </si>
  <si>
    <t>a. Telah disusun rencana pengembangan kompetensi seluruh pegawai dengan dukungan anggaran yang mencukupi 
b. Telah disusun rencana pengembangan kompetensi sebagian besar pegawai dengan dukungan anggaran yang mencukupi
c. Telah disusun rencana pengembangan kompetensi sebagian kecil pegawai dengan dukungan anggaran yang mencukupi
d. Belum ada rencana pengembangan kompetensi pegawai</t>
  </si>
  <si>
    <t>a. Telah dilakukan pengembangan berbasis kompetensi kepada seluruh pegawai sesuai dengan rencana  dan kebutuhan pengembangan kompetensi 
b. Telah dilakukan pengembangan berbasis kompetensi kepada sebagian besar pegawai sesuai dengan rencana  dan kebutuhan pengembangan kompetensi 
c. Telah dilakukan pengembangan berbasis kompetensi kepada sebagian kecil pegawai sesuai dengan rencana  dan kebutuhan pengembangan kompetensi  
d. Belum ada pengembangan pegawai berbasis kompetensi</t>
  </si>
  <si>
    <t>a. Telah dilakukan monitoring dan evaluasi pengembangan pegawai berbasis kompetensi secara berkala
b. Telah dilakukan monitoring dan evaluasi pengembangan pegawai berbasis kompetensi secara tidak berkala
c. Belum ada monitoring dan evaluasi pengembangan pegawai berbasis kompetensi</t>
  </si>
  <si>
    <t>Kebijakan promosi terbuka telah ditetapkan</t>
  </si>
  <si>
    <t>Promosi terbuka pengisian jabatan pimpinan tinggi telah dilaksanakan</t>
  </si>
  <si>
    <t>Promosi terbuka dilakukan secara kompetitif dan obyektif</t>
  </si>
  <si>
    <t>Promosi terbuka dilakukan oleh panitia seleksi yang independen</t>
  </si>
  <si>
    <t>Hasil setiap tahapan seleksi diumumkan secara terbuka</t>
  </si>
  <si>
    <t>a. Pengisian jabatan pimpinan tinggi (utama, madya dan pratama) telah dilakukan melalui promosi terbuka secara nasional
b. Pengisian jabatan pimpinan tinggi (utama, madya dan pratama) telah dilakukan melalui promosi terbuka secara terbatas
c. Promosi terbuka jabatan pimpinan tinggi terbatas pada posisi jabatan pimpinan tinggi pratama 
d. Belum ada promosi terbuka jabatan pimpinan tinggi</t>
  </si>
  <si>
    <t>ya, apabila terdapat kebijakan tentang promosi terbuka dan telah ditetapkan</t>
  </si>
  <si>
    <t>Ya, apabila pelaksanaan promosi dilakukan dengan cara kompetitif dan penilaian dilakukan secara obyektif</t>
  </si>
  <si>
    <t>Ya, apabila telah ditetapkan susunan panitia seleksi yang berasal dari pihak-pihak independen</t>
  </si>
  <si>
    <t>Ya, apabila tahapan diumumkan secara terbuka melalui media IT seperti website panitia seleksi dsb</t>
  </si>
  <si>
    <t>Capaian kinerja individu telah dijadikan dasar untuk pemberian tunjangan kinerja</t>
  </si>
  <si>
    <t>Ukuran kinerja individu telah memiliki kesesuaian dengan indikator kinerja individu level diatasnya</t>
  </si>
  <si>
    <t>Pengukuran kinerja individu dilakukan secara periodik</t>
  </si>
  <si>
    <t>Telah dilakukan monitoring dan evaluasi atas pencapaian kinerja individu.</t>
  </si>
  <si>
    <t>Hasil penilaian kinerja individu telah dijadikan dasar untuk pengembangan karir individu/pemberian penghargaan dan sanksi lainnya</t>
  </si>
  <si>
    <t>a. Seluruh pegawai telah memiliki ukuran kinerja individu yang sesuai dengan indikator kinerja individu diatasnya
b. Sebagian besar pegawai telah memiliki ukuran kinerja individu yang sesuai dengan indikator kinerja individu diatasnya
c. Sebagian kecil pegawai telah memiliki ukuran kinerja individu yang sesuai dengan indikator kinerja individu diatasnya
d. Seluruh pegawai belum memiliki ukuran kinerja individu yang sesuai dengan indikator kinerja individu diatasnya</t>
  </si>
  <si>
    <t>a. Pengukuran kinerja individu dilakukan secara bulanan
b. Pengukuran kinerja individu dilakukan secara triwulanan
c. Pengukuran kinerja individu dilakukan secara semesteran
d. Pengukuran kinerja individu dilakukan secara tahunan
e. Pengukuran kinerja individu belum dilakukan</t>
  </si>
  <si>
    <t xml:space="preserve">a. Telah dilakukan monev atas pencapaian kinerja individu secara bulanan
b. Telah dilakukan monev atas pencapaian kinerja individu secara triwulanan
c. Telah dilakukan monev atas pencapaian kinerja individu secara semesteran
d. Telah dilakukan monev atas pencapaian kinerja individu secara tahunan
e. Belum  dilakukan monev atas pencapaian kinerja </t>
  </si>
  <si>
    <t xml:space="preserve"> Aturan disiplin/kode etik/kode perilaku instansi telah ditetapkan</t>
  </si>
  <si>
    <t>Adanya monitoring dan evaluasi atas pelaksanaan aturan disiplin/kode etik/kode perilaku instansi</t>
  </si>
  <si>
    <t>ya, apabila terdapat kebijakan tentang disiplin/kode etik/kode perilaku</t>
  </si>
  <si>
    <t xml:space="preserve">a. Adanya monev atas pelaksanaan aturan disiplin/kode etik/kode perilaku instansi secara berkala
b. Adanya monev atas pelaksanaan aturan disiplin/kode etik/kode perilaku instansi tidak berkala
c. Belum ada monev atas pelaksanaan aturan disiplin/kode etik/kode perilaku instansi </t>
  </si>
  <si>
    <t>Informasi faktor jabatan telah disusun</t>
  </si>
  <si>
    <t>Peta jabatan telah ditetapkan</t>
  </si>
  <si>
    <t>Kelas jabatan telah ditetapkan</t>
  </si>
  <si>
    <t>Unit kerja telah melaksanakan evaluasi jabatan  berdasarkan SKJ</t>
  </si>
  <si>
    <t>a. Evaluasi jabatan telah dilaksanakan pada seluruh jabatan berdasarkan SKJ dan telah memberikan dampak pengembangan SDM
b. Evaluasi jabatan telah dilaksanakan pada seluruh jabatan berdasarkan SKJ namun belum memberikan dampak pengembangan SDM
c. Evaluasi jabatan hanya dilaksanakan pada sebagian jabatan berdasarkan SKJ
d. Evaluasi Jabatan dilaksanakan belum berdasarkan SKJ
e. Evaluasi Jabatan belum dilaksanakan</t>
  </si>
  <si>
    <t>Ya, apabila terdapat dokumen tentang penyusunan Faktor Jabatan</t>
  </si>
  <si>
    <t>Sistem informasi kepegawaian telah dibangun sesuai kebutuhan</t>
  </si>
  <si>
    <t>Sistem informasi kepegawaian terus dimutakhirkan</t>
  </si>
  <si>
    <t>Sistem informasi kepegawaian digunakan sebagai pendukung pengambilan kebijakan manajemen SDM</t>
  </si>
  <si>
    <t>Sistem informasi kepegawaian dapat diakses oleh pegawai</t>
  </si>
  <si>
    <t>Ya, apabila terdapat sistem informasi yang dibangun sesuai dengan kebutuhan</t>
  </si>
  <si>
    <t>a. Seluruh unit organisasi  terus memutakhirkan Sistem Informasi Kepegawaian
b. Sebagian besar unit organisasi  terus memutakhirkan Sistrm Informasi Kepegawaian
c. Sebagian kecil unit organisasi  terus memutakhirkan Sistem Informasi Kepegawaian
d. Seluruh unit organsiasi belum memutakhirkan Sistem Informasi Kepegawaian</t>
  </si>
  <si>
    <t>Ya, apabila sistem informasi kepegawaian digunakan sebagai pendukung pengambilan kebijakan manajemen SDM</t>
  </si>
  <si>
    <t>Ya, apabila pegawai dapat mengakses sistem informasi kepegawaian</t>
  </si>
  <si>
    <t>Penilaian menggunakan instrumen tentang Tata Cara Penilaian Mandiri Penerapan Sistem Merit dalam Manajemen ASN di Lingkungan Instansi Pemerintah (Peraturan KASN Nomor 9/2019)</t>
  </si>
  <si>
    <t>Indeks Profesionalitas ASN</t>
  </si>
  <si>
    <t>Penilaian menggunakan instrumen tentang Pedoman Tata Cara dan Pelaksanaan Pengukuran Indeks Profesionalitas ASN (Peraturan BKN Nomor 8/2019)</t>
  </si>
  <si>
    <t>Ukuran kinerja individu telah berorientasi hasil (outcome) sesuai pada levelnya</t>
  </si>
  <si>
    <t>Pencapaian kinerja individu telah menjadi dasar dalam pemberian tunjangan kinerja/penghasilan</t>
  </si>
  <si>
    <t>a. Seluruh tunjangan kinerja/penghasilan yang diberikan telah didasarkan pada pencapaian kinerja individu
b. Sebagian tunjangan kinerja/penghasilan yang diberikan telah didasarkan pada pencapaian kinerja individu
c. Pemberian tunjangan kinerja/penghasilan belum didasarkan pada pencapaian kinerja individu</t>
  </si>
  <si>
    <t>Hasil evaluasi jabatan pimpinan tinggi sudah disampaikan ke menteri/pejabat berwenang</t>
  </si>
  <si>
    <t>Evaluasi jabatan pimpinan tinggi dilaksanakan pada jabatan pimpinan tinggi pratama ke atas yg sudah menjabat diatas 5 th di posisi yg sama
Persentase diperoleh dari Jumlah Pejabat Pimpinan Tinggi Pratama keatas sudah menjabat lebih dari 5 th yang sudah dirotasi dibagi dengan Jumlah Pejabat Pimpinan Tinggi Pratama keatas yang sudah menjabat lebih dari 5 th</t>
  </si>
  <si>
    <t>- Jumlah Pejabat Pimpinan Tinggi Pratama keatas</t>
  </si>
  <si>
    <t>- Jumlah Pejabat Pimpinan Tinggi Pratama keatas yang sudah menjabat lebih dari 5 th</t>
  </si>
  <si>
    <t>- Jumlah Pejabat Pimpinan Tinggi Pratama keatas sudah menjabat lebih dari 5 th yang sudah dirotasi</t>
  </si>
  <si>
    <t>Penurunan pelanggaran disiplin pegawai</t>
  </si>
  <si>
    <t>Persentase pernurunan pelanggaran disiplin pegawai diperoleh dari Jumlah pelanggaran tahun sebelumnya dikurangi Jumlah pelanggaran tahun ini kemudian dibagi dengan Jumlah pelanggaran tahun sebelumnya</t>
  </si>
  <si>
    <t>- Jumlah pelanggaran tahun sebelumnya</t>
  </si>
  <si>
    <t>- Jumlah pelanggaran tahun ini</t>
  </si>
  <si>
    <t>- Jumlah pelanggaran yang telah diberikan sanksi/hukuman</t>
  </si>
  <si>
    <t xml:space="preserve">Hasil perhitungan kebutuhan pegawai telah dijadikan dasar dalam pembuatan formasi dan penerimaan pegawai baru  </t>
  </si>
  <si>
    <t>Persentase diperoleh dari Jumlah formasi yang diusulkan dibagi dengan Jumlah pegawai yang dibutuhkan berdasarkan hasil analisis perhitungan kebutuhan pegawai</t>
  </si>
  <si>
    <t>- Jumlah pegawai yang dibutuhkan berdasarkan hasil analisis perhitungan kebutuhan pegawai</t>
  </si>
  <si>
    <t>- Jumlah formasi yang diusulkan</t>
  </si>
  <si>
    <t>Penyetaraan Jabatan Administrasi ke Jabatan Fungsional dalam rangka penyederhanaan Birokrasi</t>
  </si>
  <si>
    <t>Prosentase Jabatan Administrasi yang dilakukan penyetaraan jabatan ke Jabatan Fungsional</t>
  </si>
  <si>
    <t>- Jumlah Jabatan Administrasi</t>
  </si>
  <si>
    <t>- Jumlah Jabatan Administrasi yang telah disetarakan</t>
  </si>
  <si>
    <t>Penerapan Manajemen Talenta dalam pengisian Jabatan Pimpinan Tinggi</t>
  </si>
  <si>
    <t>a. Telah dilakukan pemetaan talenta yang hasilnya dijadikan dasar penempatan pada seluruh jabatan kritikal dan rencana suksesi jabatan
b. Telah dilakukan pemetaan talenta yang hasilnya dijadikan dasar penempatan pada sebagian besar jabatan kritikal dan rencana suksesi jabatan
c. Telah dilakukan pemetaan talenta yang hasilnya dijadikan dasar penempatan pada sebagian kecil jabatan kritikal dan rencanan suksesi jabatan
d. Belum dilakukan pemetaan talenta</t>
  </si>
  <si>
    <t>Prosentase pejabat Pimpinan Tinggi yang ditetapkan melalui proses manajemen talenta</t>
  </si>
  <si>
    <t>- Jumlah Jabatan Pimpinan Tinggi</t>
  </si>
  <si>
    <t>- Jumlah Jabatan Pimpinan Tinggi yang ditetapkan pengisiannya melalui proses manajemen talenta</t>
  </si>
  <si>
    <t>Pimpinan unit kerja telah memahami kinerja yang harus dicapai dalam jangka menengah</t>
  </si>
  <si>
    <t>Pimpinan unit kerja memahami kinerja yang diperjanjikan di setiap tahun</t>
  </si>
  <si>
    <t>Pimpinan unit kerja memantau pencapaian kinerja secara berkala</t>
  </si>
  <si>
    <t>Pemutakhiran data kinerja dilakukan secara berkala</t>
  </si>
  <si>
    <t>a. Seluruh unit organisasi berupaya meningkatkan kapasitas SDM yang menangani akuntabilitas kinerja
b. Sebagian besar unit organisasi berupaya meningkatkan kapasitas SDM yang menangani akuntabilitas kinerja
c. Sebagian kecil unit organisasi berupaya meningkatkan kapasitas SDM yang menangani akuntabilitas kinerja
d. Seluruh unit organisasi belum berupaya meningkatkan kapasitas SDM yang menangani akuntabilitas kinerja</t>
  </si>
  <si>
    <t xml:space="preserve">Ya, apabila terdapat dokumen pedoman akuntabilitas kinerja </t>
  </si>
  <si>
    <t>a. Pemutakhiran data kinerja dilakukan secara bulanan
b. Pemutakhiran data kinerja dilakukan secara triwulanan
c. Pemutakhiran data kinerja dilakukan secara semesteran
d. Pemutakhiran data kinerja dilakukan secara tahunan
e. Pemutakhiran data kinerja belum dilakukan</t>
  </si>
  <si>
    <t>Indeks Perencanaan</t>
  </si>
  <si>
    <t>Penilaian menggunakan Indeks Perencaan yang dilakukan oleh Bappenas</t>
  </si>
  <si>
    <t>Penggunaan anggaran yang efektif dan efisien</t>
  </si>
  <si>
    <t>Jumlah Program/Kegiatan yang ada sebelumnya:</t>
  </si>
  <si>
    <t>- Jumlah program</t>
  </si>
  <si>
    <t>- Jumlah kegiatan</t>
  </si>
  <si>
    <t>Jumlah Program/Kegiatan yang mendukung tercapainya kinerja utama organisasi:</t>
  </si>
  <si>
    <t>Persentase Sasaran dengan capaian 100% atau lebih</t>
  </si>
  <si>
    <t>- Jumlah Sasaran Kinerja</t>
  </si>
  <si>
    <t>- Jumlah Sasaran Kinerja yang tercapai 100% atau lebih</t>
  </si>
  <si>
    <t>Persentase Anggaran yang berhasil direfocussing untuk mendukung tercapainya kinerja utama organisasi:</t>
  </si>
  <si>
    <t>- Jumlah Anggaran Total</t>
  </si>
  <si>
    <t>- Jumlah Anggaran yang berhasil direfocussing</t>
  </si>
  <si>
    <t>Merupakan Program dan Kegiatan dengan capaian Sasaran 100% atau lebih</t>
  </si>
  <si>
    <t>Persentase diperoleh dari Jumlah Sasaran Kinerja yang tercapai 100% atau lebih dibagi dengan Jumlah Sasaran Kinerja</t>
  </si>
  <si>
    <t>Mendukung tercapainya kinerja utama organisasi artinya Sasaran Kinerja tercapai 100% atau lebih
Persentase diperoleh dari Jumlah Anggaran yang berhasil direfocussing dibagi dengan Jumlah Anggaran Total</t>
  </si>
  <si>
    <t>Rupiah</t>
  </si>
  <si>
    <t>a. Peta strategis (Kerangka Logis) ada dan mengacu pada kinerja utama organisasi  dan digunakan dalam penjabaran kinerja seluruh pegawai;
b. Peta strategis (Kerangka Logis) ada dan mengacu pada kinerja utama organisasi namun belum digunakan dalam penjabaran kinerja seluruh pegawai;
c. Peta strategis (Kerangka Logis) ada namun belum mengacu pada kinerja utama organisasi dan belum digunakan dalam penjabaran kinerja seluruh pegawai;
d. Peta strategis (Kerangka Logis) belum ada.</t>
  </si>
  <si>
    <t>Diisi dengan Opini BPK atas Laporan Keuangan</t>
  </si>
  <si>
    <t>Diisi dengan nilai hasil evaluasi implementasi atas Sistem Akuntabilitas Kinerja Instansi Pemerintah (SAKIP) oleh Kementerian PANRB</t>
  </si>
  <si>
    <t>WTP/WTP-DPP/WDP/TMP/TW/
Tidak Ada Laporan</t>
  </si>
  <si>
    <t>Skor
(0-100)</t>
  </si>
  <si>
    <t>Telah terdapat kebijakan penanganan gratifikasi</t>
  </si>
  <si>
    <t>Penanganan gratifikasi telah diimplementasikan</t>
  </si>
  <si>
    <t>Telah dilakukan evaluasi atas kebijakan penanganan gratifikasi</t>
  </si>
  <si>
    <t xml:space="preserve">Hasil evaluasi atas penanganan gratifikasi telah ditindaklanjuti </t>
  </si>
  <si>
    <t>Ya, apabila telah ditetapkan kebijakan tentang penanganan gratifikasi</t>
  </si>
  <si>
    <t>Ya, apabila terdapat evaluasi atas kebijakan penanganan gratifikasi</t>
  </si>
  <si>
    <t xml:space="preserve">Ya, apabila terdapat laporan tindak lanjut </t>
  </si>
  <si>
    <t>Telah terdapat peraturan Pimpinan organisasi tentang SPIP</t>
  </si>
  <si>
    <t>Telah dibangun lingkungan pengendalian</t>
  </si>
  <si>
    <t>Telah dilakukan penilaian risiko atas organisasi</t>
  </si>
  <si>
    <t>Telah dilakukan kegiatan pengendalian untuk meminimalisir risiko yang telah diidentifikasi</t>
  </si>
  <si>
    <t>Telah dilakukan mekanisme pengendalian aktivitas secara berjenjang.</t>
  </si>
  <si>
    <t>Telah dilakukan pemantauan pengendalian intern</t>
  </si>
  <si>
    <t>Unit kerja telah melakukan evaluasi atas Penerapan SPI</t>
  </si>
  <si>
    <t>Ya, apabila ada peraturan pimpinan organisasi tentang SPIP</t>
  </si>
  <si>
    <t>a. Seluruh organisasi telah melakukan kegiatan pengendalian untuk meminimalisir risiko yang telah diidentifikasi
b. Sebagian besar organisasi telah melakukan kegiatan pengendalian untuk meminimalisir risiko yang telah diidentifikasi
c. Sebagian kecil organisasi telah melakukan kegiatan pengendalian untuk meminimalisir risiko yang telah diidentifikasi
d. Seluruh organisasi belum melakukan kegiatan pengendalian untuk meminimalisir risiko yang telah diidentifikasi</t>
  </si>
  <si>
    <t>a. SPI telah diinformasikan dan dikomunikasikan kepada seluruh pihak terkait
b. SPI telah diinformasikan dan dikomunikasikan kepada sebagian besar pihak terkait 
c. SPI telah diinformasikan dan dikomunikasikan kepada sebagian kecil pihak terkait
d. Belum ada pihak terkait yang mendapatkan informasi dan komunikasi mengenai SPI</t>
  </si>
  <si>
    <t xml:space="preserve">a. Sistem pengendalian intern dimonitoring dan evaluasi secara berkala 
b. Sistem pengendalian intern dimonitoring dan evaluasi tidak secara berkala
c. Belum ada monitoring dan evaluasi terhadap  sistem pengendalian intern </t>
  </si>
  <si>
    <t>a. Monitoring dan evaluasi telah dilakukan secara berkala serta memberikan perbaikan dalam penerapan SPI
b. Monitoring dan evaluasi telah dilakukan secara berkala namun belum memberikan perbaikan dalam penerapan SPI
c. Monitoring dan evaluasi dilakukan belum secara berkala
d. Belum dilakukan monitoring dan evaluasi atas penerapan SPI</t>
  </si>
  <si>
    <t>Telah disusun kebijakan pengaduan masyarakat</t>
  </si>
  <si>
    <t>Penanganan pengaduan masyarakat telah diimplementasikan</t>
  </si>
  <si>
    <t xml:space="preserve">Hasil penanganan pengaduan masyarakat telah ditindaklanjuti </t>
  </si>
  <si>
    <t>Telah dilakukan evaluasi atas penanganan pengaduan masyarakat</t>
  </si>
  <si>
    <t xml:space="preserve">Hasil evaluasi atas penanganan pengaduan masyarakat telah ditindaklanjuti </t>
  </si>
  <si>
    <t>Ya, apabila telah ditetapkan kebijakan tentang penanganan pengaduan</t>
  </si>
  <si>
    <t>a. Penanganan pengaduan masyarakat dimonitoring dan evaluasi secara berkala 
b. Penanganan pengaduan masyarakat dimonitoring dan evaluasi tidak secara berkala
c. Penanganan pengaduan masyarakat belum di monitoring dan evaluasi</t>
  </si>
  <si>
    <t>Ya, apabila terdapat laporan hasil evaluasi atas tindak lanjut penanganan pengaduan masyarakat</t>
  </si>
  <si>
    <t>Telah terdapat Penanganan Benturan Kepentingan</t>
  </si>
  <si>
    <t>Penanganan Benturan Kepentingan telah disosialisasikan</t>
  </si>
  <si>
    <t>Penanganan Benturan Kepentingan telah diimplementasikan</t>
  </si>
  <si>
    <t>Telah dilakukan evaluasi atas Penanganan Benturan Kepentingan</t>
  </si>
  <si>
    <t>Hasil evaluasi atas Penanganan Benturan Kepentingan telah ditindaklanjuti</t>
  </si>
  <si>
    <t>Ya, apabila terdapat peraturan/kebijakan Penanganan Benturan Kepentingan</t>
  </si>
  <si>
    <t>Ya, apabila Penanganan Benturan Kepentingan telah diimplementasikan</t>
  </si>
  <si>
    <t>a. Penanganan Benturan Kepentingan dimonitoring dan evaluasi secara berkala
b. Penanganan Benturan Kepentingan dimonitoring dan evaluasi tidak secara berkala
c. Penanganan Benturan Kepentingan belum di monitoring dan evaluasi</t>
  </si>
  <si>
    <t>Telah dilakukan pencanangan zona integritas</t>
  </si>
  <si>
    <t>Telah ditetapkan unit yang akan dikembangkan menjadi zona integritas</t>
  </si>
  <si>
    <t>Telah dilakukan pembangunan zona integritas</t>
  </si>
  <si>
    <t>Telah dilakukan evaluasi atas zona integritas yang telah ditentukan</t>
  </si>
  <si>
    <t>Telah terdapat unit kerja yang ditetapkan sebagai “menuju WBK/WBBM”</t>
  </si>
  <si>
    <t>Ya, apabila terdapat Dokumen Pencanangan Zona Integritas ditandatangani sesuai ketentuan</t>
  </si>
  <si>
    <t>Ya, apabila ada Surat Keputusan Tentang unit yang ditetapkan</t>
  </si>
  <si>
    <t>a. Pembangunan zona integritas dilakukan secara intensif
b. Pembangunan zona integritas dilakikan tidak secara intensif
c. Belum ada pembangunan zona integritas</t>
  </si>
  <si>
    <t>a. Telah terdapat unit kerja yang berpredikat menuju WBBM
b. Telah terdapat unit kerja yang berpredikat menuju WBK
c. Belum terdapat unit kerja yang berpredikat menuju WBK</t>
  </si>
  <si>
    <t>Rekomendasi APIP didukung dengan komitmen pimpinan</t>
  </si>
  <si>
    <t>APIP didukung dengan SDM yang memadai secara kualitas dan kuantitas.</t>
  </si>
  <si>
    <t>APIP didukung dengan anggaran yang memadai</t>
  </si>
  <si>
    <t>APIP telah menjalankan fungsi konsultatif</t>
  </si>
  <si>
    <t>APIP memberikan saran masukan terkait peningkatan kinerja unit kerja</t>
  </si>
  <si>
    <t>a. Seluruh fungsi pengawasan internal tertangani oleh SDM yang kompeten baik secara kuantitas maupun kualitas
b. Sebagian besar fungsi pengawasan internal tertangani oleh SDM yang kompeten baik secara kuantitas maupun kualitas
c. Sebagian kecil fungsi pengawasan internal tertangani oleh SDM yang kompeten baik secara kuantitas maupun kualitas
d. Seluruh fungsi pengawasan internal belum tertangani oleh SDM yang kompeten baik secara kuantitas maupun kualitas</t>
  </si>
  <si>
    <t>a. Seluruh kebutuhan didukung oleh anggaran
b. Sebagian besar kebutuhan didukung oleh anggaran
c. Sebagian kecil kebutuhan didukung oleh anggaran
d. Seluruh kebutuhan belum didukung oleh anggaran</t>
  </si>
  <si>
    <t>a. APIP telah membentuk unit-unit percontohan yang unggul dalam pelaksanaan beberapa bagian dari tata kelola pemerintahan yang baik seperti perencanaan, pencatatan yang baik, pelaksanaan reviu berjenjang yang, dll yang telah menghasilkan capaian kinerja unit kerja melebihi target kinerja dan APIP aktif melakukan replikasi atas unit kerja tersebut;
b. APIP telah membentuk unit-unit percontohan yang unggul dalam pelaksanaan beberapa bagian dari tata kelola pemerintahan yang baik seperti perencanaan, pencatatan yang baik, pelaksanaan reviu berjenjang yang, dll yang telah menghasilkan capaian kinerja unit kerja melebihi target kinerja;
c. APIP telah membentuk unit-unit percontohan yang unggul dalam pelaksanaan beberapa bagian dari tata kelola pemerintahan yang baik seperti perencanaan, pencatatan yang baik, pelaksanaan reviu berjenjang yang, dll untuk memastikan kinerja unit kerja tercapai
d. APIP memberikan masukan atau rekomendasi sebatas hasil pemeriksaan, reviu dan evaluasi
e. APIP belum menjalankan fungsi konsultatif</t>
  </si>
  <si>
    <t>a. APIP memberikan saran terkait perbaikan proses bisnis, mekanisme kerja, dll serta memberikan masukan terkait arah kebijakan  strategis unit kerja di masa yang akan mendatang;
b. APIP memberikan saran terkait perbaikan proses bisnis, mekanisme kerja, dll
c. APIP memberikan saran masukan sebatas rekomendasi hasil pemeriksaa, evaluasi, dan reviu
d. APIP tidak memberikan saran dan masuka terhadap peningkatan kinerja</t>
  </si>
  <si>
    <t xml:space="preserve">Maturitas SPIP </t>
  </si>
  <si>
    <t>Penilaian menggunakan instrumen tentang Pedoman Penilaian dan Strategi Peningkatan Maturitas SPIP (Perka BPKP Nomor 4/2016)</t>
  </si>
  <si>
    <t>Skor
(Skala 5)</t>
  </si>
  <si>
    <t xml:space="preserve"> Indeks Internal Audit Capability Model (IACM)</t>
  </si>
  <si>
    <t>Penilaian menggunakan instrumen tentang Pedoman Teknis Peningkatan Kapabilitas APIP (Perka BPKP Nomor 16/2015)</t>
  </si>
  <si>
    <t>Kewajiban Penyelenggara Negara untuk melaporkan harta kekayaan diatur dalam: 
1. Undang-Undang No. 28 Tahun 1999
2. Undang-Undang No. 30 Tahun 2002
3. Undang-Undang No. 10 Tahun 2015
4. Peraturan Komisi Pemberantasan Korupsi No. 07 Tahun 2016
5. Instruksi Presiden No. 5 Tahun 2004
6. SE MenPANRB No. SE/03/M.PAN/01/2005</t>
  </si>
  <si>
    <t>Persentase penyampaian LHKPN</t>
  </si>
  <si>
    <t>Jumlah yang harus melaporkan</t>
  </si>
  <si>
    <t>- Kepala Daerah/Menteri/ Kepala Lembaga</t>
  </si>
  <si>
    <t>- Eselon I/II</t>
  </si>
  <si>
    <t>- Lainnya</t>
  </si>
  <si>
    <t>Jumlah yang sudah melaporkan</t>
  </si>
  <si>
    <t>Persentase penyampaian LHKASN</t>
  </si>
  <si>
    <t>Penyampaian LHKASN diatur dalam:
1. Undang-Undang No. 28 Tahun 1999
2. Undang-Undang No. 30 Tahun 2002
3. Undang-Undang No. 10 Tahun 2015
4. SE MenPANRB No. 1 Tahun 2015</t>
  </si>
  <si>
    <t>Jumlah yang harus melaporkan (ASN tidak wajib LHKPN)</t>
  </si>
  <si>
    <t>- Jumlah Eselon III</t>
  </si>
  <si>
    <t>- Jumlah Eselon IV</t>
  </si>
  <si>
    <t>- Jumlah pengaduan masyarakat yang harus ditindaklanjuti</t>
  </si>
  <si>
    <t>- Jumlah pengaduan masyarakat yang sedang diproses</t>
  </si>
  <si>
    <t>- Jumlah pengaduan masyarakat yang  selesai ditindaklanjuti</t>
  </si>
  <si>
    <t>Penilaian ini menghitung realisasi penanganan pengaduan masyarakat yang harus diselesaikan</t>
  </si>
  <si>
    <t>Persentase Penanganan Pengaduan Masyarakat</t>
  </si>
  <si>
    <t>Komitmen Pembangunan ZI (Akumulatif):</t>
  </si>
  <si>
    <t>- Jumlah Unit Kerja yang memiliki resiko integritas tinggi</t>
  </si>
  <si>
    <t>- Jumlah Unit Kerja yang dibangun Zona Integritas</t>
  </si>
  <si>
    <t>WBK dalam 1 tahun:</t>
  </si>
  <si>
    <t>- Jumlah Unit Kerja Mendapat Predikat WBK</t>
  </si>
  <si>
    <t>WBBM dalam 1 tahun:</t>
  </si>
  <si>
    <t>- Jumlah Unit Kerja Mendapat Predikat WBBM</t>
  </si>
  <si>
    <t>Terdapat kebijakan standar pelayanan</t>
  </si>
  <si>
    <t>Standar pelayanan telah dimaklumatkan</t>
  </si>
  <si>
    <t>Dilakukan reviu dan perbaikan atas standar pelayanan</t>
  </si>
  <si>
    <t>Telah dilakukan berbagai upaya peningkatan kemampuan dan/atau kompetensi tentang penerapan budaya pelayanan prima</t>
  </si>
  <si>
    <t xml:space="preserve">Informasi tentang pelayanan mudah diakses melalui berbagai media </t>
  </si>
  <si>
    <t>Telah terdapat sarana layanan terpadu/terintegrasi</t>
  </si>
  <si>
    <t>Terdapat media pengaduan dan konsultasi pelayanan</t>
  </si>
  <si>
    <t>Terdapat unit yang mengelola pengaduan dan konsultasi pelayanan</t>
  </si>
  <si>
    <t>Telah dilakukan tindak lanjut atas seluruh pengaduan pelayanan untuk perbaikan kualitas pelayanan</t>
  </si>
  <si>
    <t>Telah menerapkan teknologi informasi dalam memberikan pelayanan</t>
  </si>
  <si>
    <t>Telah dilakukan perbaikan secara terus menerus</t>
  </si>
  <si>
    <t xml:space="preserve">a. Perbaikan dilakukan secara terus-menerus
b. Perbaikan dilakukan tidak secara terus menerus
c. Belum dilakukan perbaikan </t>
  </si>
  <si>
    <t>Penilaian Tingkat Kepatuhan Terhadap Standar Pelayanan Publik Sesuai Undang-undang 25 Tahun 2009</t>
  </si>
  <si>
    <t>Tingkat Kepatuhan Terhadap Standar Pelayanan Publik</t>
  </si>
  <si>
    <t>Penilaian merupakan hasil survei kepatuhan K/L/D terhadap standar pelayanan publik sesuai UU 25/2009 dengan membagi tiga tingkatan kepatuhan (tinggi, sedang, rendah). Dilaksanakan berdasarkan Peraturan Ombudsman Nomor 22 Tahun 2016 Tentang Penilaian Kepatuhan Terhadap Standar Pelayanan Publik</t>
  </si>
  <si>
    <t>Upaya dan/atau inovasi telah mendorong perbaikan pelayanan publik pada:
1.	Kesesuaian Persyaratan
2.	Kemudahan Sistem, Mekanisme, dan Prosedur
3.	Kecepatan Waktu Penyelesaian
4.	Kejelasan Biaya/Tarif, Gratis
5.	Kualitas Produk Spesifikasi Jenis Pelayanan
6.	Kompetensi Pelaksana/Web
7.	Perilaku Pelaksana/Web
8.	Kualitas Sarana dan prasarana
9.	Penanganan Pengaduan, Saran dan Masukan</t>
  </si>
  <si>
    <t>a. Upaya dan/atau inovasi yang dilakukan telah mendorong perbaikan seluruh pelayanan publik yang prima (lebih Cepat dan mudah)
b. Upaya dan/atau inovasi yang dilakukan belum seluruhnya memberikan dampak pada perbaikan pelayanan public yang prima (Cepat dan mudah)
c. Upaya dan/atau inovasi yang dilakukan belum sesuai kebutuhan
d. Belum ada inovasi</t>
  </si>
  <si>
    <t>Upaya dan/atau inovasi pada perijinan/pelayanan telah dipermudah:
1.	Waktu lebih cepat
2.	Alur lebih pendek/singkat
3.	Terintegrasi dengan aplikasi</t>
  </si>
  <si>
    <t>Persentase diperoleh dari Jumlah perijinan/pelayanan yang telah dipermudah dibagi dengan Jumlah perijinan/pelayanan yang terdata/terdaftar</t>
  </si>
  <si>
    <t>- Jumlah perijinan/pelayanan yang terdata/terdaftar</t>
  </si>
  <si>
    <t>- Jumlah perijinan/pelayanan yang telah dipermudah</t>
  </si>
  <si>
    <t>Penanganan pengaduan pelayanan dan konsultasi dilakukan melalui berbagai kanal/media secara responsive dan bertanggung jawab</t>
  </si>
  <si>
    <t>a. Pengaduan pelayanan  dan konsultasi telah direspon dengan cepat melalui berbagai kanal/media
b. Pengaduan pelayanan dan konsultasi telah direspon dengan cepat melalui kanal/media yang terbatas
c. Pengaduan pelayanan dan konsultasi direspon lambat melalui berbagai kanal/media
d. Pengaduan pelayanan dan konsultasi direspon lambat dan kanal/media terbatas</t>
  </si>
  <si>
    <t>Diisi dengan Nilai Hasil Survei Eksternal Kualitas Pelayanan</t>
  </si>
  <si>
    <t>Diisi dengan Nilai Hasil Survei Eksternal Anti Korupsi</t>
  </si>
  <si>
    <t>Rencana Kerja Reformasi Unit Kerja telah disusun dan diformalkan</t>
  </si>
  <si>
    <t>a. Target capaian reformasi sudah ada di dokumen perencanaan unit kerja dan sebagian besar (diatas 80%) sudah tercapai
b. Target capaian reformasi sudah ada di dokumen perencanaan unit kerja dan sebagian (diatas 50%) sudah tercapai
c. Target capaian reformasi sudah ada di dokumen perencanaan unit kerja dan sebagian kecil (dibawah 50%) sudah tercapai
d. Target capaian reformasi sudah ada di dokumen perencanaan unit kerja, namun belum ada yang tercapai (masih dalam tahap pembangunan)
e. Tidak ada target capaian reformasi di dokumen perencanaan unit kerja</t>
  </si>
  <si>
    <t>a. Target capaian reformasi sudah ada di dokumen perencanaan instansi dan sebagian besar (diatas 80%) sudah tercapai
b. Target capaian reformasi sudah ada di dokumen perencanaan instansi dan sebagian (diatas 50%) sudah tercapai
c. Target capaian reformasi sudah ada di dokumen perencanaan instansi dan sebagian kecil (dibawah 50%) sudah tercapai
d. Target capaian reformasi sudah ada di dokumen perencanaan instansi, namun belum ada yang tercapai (masih dalam tahap pembangunan)
e. Tidak ada target capaian reformasi di dokumen perencanaan instansi</t>
  </si>
  <si>
    <t>HASIL ANTARA AREA PERUBAHAN</t>
  </si>
  <si>
    <t>Jawaban</t>
  </si>
  <si>
    <t>a. Implementasi SPBE telah terintegrasi dan mampu mendorong pelaksanaan pelayanan publik yang lebih cepat dan efisien 
b. Implementasi SPBE telah mampu mendorong pelaksanaan pelayanan publik yang lebih cepat dan efisien, namun belum terintegrasi (parsial)
c. Implementasi SPBE belum mendorong pelaksanaan pelayanan publik yang lebih cepat dan efisien</t>
  </si>
  <si>
    <t>a. Implementasi SPBE  telah terintegrasi dan mampu mendorong pelaksanaan pelayanan internal organisasi yang lebih cepat dan efisien 
b. Implementasi SPBE telah mampu mendorong pelaksanaan pelayanan internal organisasi yang lebih cepat dan efisien, namun belum terintegrasi (parsial)
c. Implementasi SPBE belum mendorong pelaksanaan pelayanan internal organisasi yang lebih cepat dan efisien</t>
  </si>
  <si>
    <t>Terdapat keterlibatan pimpinan unit kerja secara aktif dan berkelanjutan dalam pelaksanaan reformasi birokrasi</t>
  </si>
  <si>
    <t>Tim Reformasi Birokrasi telah dibentuk</t>
  </si>
  <si>
    <t>a. Telah membentuk Tim Reformasi Birokrasi/Penanggung jawab Reformasi Birokrasi unit kerja sesuai kebutuhan organisasi
b. Telah membentuk Tim Reformasi Birokrasi/Penanggung jawab Reformasi Birokrasi unit kerja namun tanpa ketetapan formal
c. Belum membentuk Tim Reformasi Birokrasi/Penanggung jawab Reformasi Birokrasi unit kerja</t>
  </si>
  <si>
    <t>Tim Reformasi Birokrasi telah melakukan monitoring dan evaluasi rencana kerja, dan hasil evaluasi telah ditindaklanjuti</t>
  </si>
  <si>
    <t>Terdapat keterlibatan pimpinan tertinggi secara aktif dan berkelanjutan dalam pelaksanaan reformasi birokrasi</t>
  </si>
  <si>
    <t>Analisis jabatan dan analisis beban kerja telah dilakukan</t>
  </si>
  <si>
    <t>Telah diidentifikasi kebutuhan pengembangan kompetensi</t>
  </si>
  <si>
    <t xml:space="preserve">a. Telah diidentifikasi kebutuhan pengembangan kompetensi kepada seluruh pegawai 
b. Telah diidentifikasi kebutuhan pengembangan kompetensi kepada sebagian besar pegawai
c. Telah diidentifikasi kebutuhan pengembangan kompetensi kepada sebagian kecil pegawai 
d. Belum dilakukan identifikasi kebutuhan  pengembangan kompetensi pegawai </t>
  </si>
  <si>
    <t>Penerapan Penetapan kinerja individu</t>
  </si>
  <si>
    <t xml:space="preserve">Terdapat penilaian kinerja individu yang terkait dengan kinerja organisasi </t>
  </si>
  <si>
    <t>Hasil penilaian kinerja individu telah dijadikan dasar untuk pengembangan karir individu/pemberian reward and punishment lainnya</t>
  </si>
  <si>
    <t>a. Telah dilakukan monev atas pencapaian kinerja individu secara bulanan
b. Telah dilakukan monev atas pencapaian kinerja individu secara triwulanan
c. Telah dilakukan monev atas pencapaian kinerja individu secara semesteran
d. Telah dilakukan monev atas pencapaian kinerja individu secara tahunan
e. Belum dilakukan monev atas pencapaian kinerja individu</t>
  </si>
  <si>
    <t>Aturan disiplin/kode etik/kode perilaku instansi telah ditetapkan</t>
  </si>
  <si>
    <t>Unit kerja telah mengimplementasikan Standar Kompetensi Jabatan (SKJ)</t>
  </si>
  <si>
    <t>a. Unit kerja telah mengimplementasikan SKJ  pada seluruh jabatan sesuai kebutuhan unit kerja 
b. Unit kerja  mengimplementasikan SKJ  pada seluruh jabatan sesuai kebijakan pusat
c. Unit kerja  hanya mengimplementasikan SKJ  pada sebagian jabatan
d. SKJ belum diimplementasi</t>
  </si>
  <si>
    <t>Telah terdapat sistem pemberian penghargaan dan sanksi bagi petugas pemberi pelayanan</t>
  </si>
  <si>
    <t>Telah terdapat sistem pemberian kompensasi kepada penerima layanan bila layanan tidak sesuai standar</t>
  </si>
  <si>
    <t>Dilakukan survei kepuasan masyarakat terhadap pelayanan</t>
  </si>
  <si>
    <t>Hasil survei kepuasan masyarakat dapat diakses secara terbuka</t>
  </si>
  <si>
    <t>Dilakukan tindak lanjut atas hasil survei kepuasan masyarakat</t>
  </si>
  <si>
    <t>a. Dilakukan tindak lanjut atas seluruh hasil survei kepuasan masyarakat
b. Dilakukan tindak lanjut atas sebagian besar hasil survei kepuasan masyarakat
c. Dilakukan tindak lanjut atas sebagian kecil hasil survei kepuasan masyarakat
d. Belum dilakukan tindak lanjut atas hasil survei kepuasan masyarakat</t>
  </si>
  <si>
    <t>Telah dilakukan identifikasi, analisis, dan pemetaan terhadap kebijakan yang tidak harmonis/sinkron/bersifat mengahmbat yang akan direvisi/dihapus</t>
  </si>
  <si>
    <t>III.</t>
  </si>
  <si>
    <t>Kebijakan terkait pelayanan dan atau perizinan yang diterbitkan memuat unsur kemudahan dan efisiensi pelayanan utama unit kerja</t>
  </si>
  <si>
    <t>a. Telah dilakukan evaluasi yang mengukur seluruh jenjang organisasi
b. Telah dilakukan evaluasi yang mengukur sebagian jenjang organisasi
c. Belum dilakukan evaluasi yang mengukur jenjang organisasi</t>
  </si>
  <si>
    <t>a. Telah dilakukan evaluasi untuk menilai ketepatan seluruh fungsi dan ukuran organisasi
b. Telah dilakukan evaluasi untuk menilai ketepatan sebagian fungsi dan ukuran organisasi
c. Belum dilakukan evaluasi untuk menilai ketepatan fungsi dan ukuran organisasi</t>
  </si>
  <si>
    <t>a. Telah dilakukan evaluasi yang menganalisis seluruh kemungkinan duplikasi fungsi
b. Telah dilakukan evaluasi yang menganalisis sebagian kemungkinan duplikasi fungsi
c. Belum dilakukan evaluasi yang menganalisis kemungkinan duplikasi fungsi</t>
  </si>
  <si>
    <t>a. Telah dilakukan evaluasi yang menganalisis kemungkinan seluruh pejabat  melapor kepada lebih dari seorang atasan
b. Telah dilakukan evaluasi yang menganalisis kemungkinan sebagian pejabat  melapor kepada lebih dari seorang atasan
c. Belum  dilakukan evaluasi yang menganalisis kemungkinan adanya pejabat yang melapor kepada lebih dari seorang atasan</t>
  </si>
  <si>
    <t>Telah dilakukan evaluasi kesesuaian tugas dan fungsi dengan sasaran kinerja unit kerja di atasnya</t>
  </si>
  <si>
    <t>Telah dilakukan evaluasi yang menganalisis rentang kendali terhadap struktur yang langsung berada di bawahnya</t>
  </si>
  <si>
    <t>a. Telah disusun struktur organisasi yang mempunyai rentang kendali yang luas dengan jumlah struktur yang langsung dibawahnya
b. Telah disusun struktur organisasi yang mempunyai rentang kendali yang sedang dengan jumlah struktur yang langsung dibawahnya
c. Telah disusun struktur organisasi yang mempunyai rentang kendali yang sempit dengan jumlah struktur yang langsung dibawahnya</t>
  </si>
  <si>
    <t>a. Telah dilakukan evaluasi yang menganalisis kesesuaian seluruh struktur organisasi dengan kinerja yang akan dihasilkan
b. Telah dilakukan evaluasi yang menganalisis kesesuaian sebagian struktur organisasi dengan kinerja yang akan dihasilkan
c. Belum dilakukan evaluasi yang menganalisis kesesuaian struktur organisasi dengan kinerja yang akan dihasilkan</t>
  </si>
  <si>
    <t>Telah dilakukan evaluasi atas kesesuaian struktur organisasi dengan mandat /kewenangan</t>
  </si>
  <si>
    <t>a. Telah dilakukan evaluasi  atas kesesuaian seluruh struktur organisasi dengan mandat
b. Telah dilakukan evaluasi  atas kesesuaian sebagian struktur organisasi dengan mandat
c. Belum dilakukan evaluasi atas kesesuaian struktur organisasi dengan mandat</t>
  </si>
  <si>
    <t>Telah dilakukan evaluasi yang menganalisis kemungkinan tumpang tindih fungsi dengan unit kerja lain</t>
  </si>
  <si>
    <t>a. Sudah ada usulan perubahan organisasi sesuai dengan proses bisnis,  dengan mempertimbangkan kinerja utama yang dihasilkan
b. Sudah ada usulan perubahan organisasi namun belum mengacu pada proses bisnis/kinerja utama yang dihasilkan
c. Belum ada usulan</t>
  </si>
  <si>
    <t>Telah disusun peta proses bisnis yang sesuai dengan pedoman penyusunan Peta Proses Bisnis</t>
  </si>
  <si>
    <t>a. Seluruh Prosedur operasional tetap (SOP) telah diterapkan
b. Sebagian besar Prosedur operasional tetap (SOP) telah diterapkan
c. Sebagian kecil Prosedur operasional tetap (SOP) telah diterapkan
d. Seluruh Prosedur operasional tetap (SOP) belum diterapkan</t>
  </si>
  <si>
    <t>a. Implementasi SPBE telah terintegrasi dan mampu mendorong pelaksanaan pelayanan internal unit kerja yang lebih cepat dan efisien 
b. Implementasi SPBE telah mampu mendorong pelaksanaan pelayanan internal unit kerja yang lebih cepat dan efisien, namun belum terintegrasi (parsial)
c. Implementasi SPBE belum mendorong pelaksanaan pelayanan internal unit kerja yang lebih cepat dan efisien</t>
  </si>
  <si>
    <t xml:space="preserve">Transformasi digital pada bidang proses bisnis utama telah mampu memberikan nilai manfaat bagi unit kerja secara optimal </t>
  </si>
  <si>
    <t>a. Kriteria huruf b telah terpenuhi dan penerapan atau penggunaan dari manfaat/dampak dari transformasi digital pada bidang proses bisnis utama bagi unit kerja telah dilakukan validasi dan evaluasi serta ditindaklanjuti secara berkelanjutan.
b. Kriteria huruf c telah terpenuhi dan manfaat/dampak dari transformasi digital pada bidang proses bisnis utama telah diterapkan/digunakan oleh unit kerja sesuai dengan sasaran dan target manfaat/dampak.
c. Kriteria huruf d telah terpenuhi dan manfaat/dampak dari transformasi digital pada bidang proses bisnis utama telah mampu direalisasikan pada unit kerja sesuai dengan sasaran dan target manfaat/dampak.
d. Kriteria huruf e telah terpenuhi dan kapabilitas prakiraan dan pelacakan terhadap sasaran dan target manfaat/dampak dari transformasi digital pada bidang proses bisnis utama.
e. Sasaran dan target manfaat/dampak dari transformasi digital pada bidang proses bisnis utama telah direncanakan, didefinisikan, dan ditetapkan.</t>
  </si>
  <si>
    <t>Transformasi digital pada bidang administrasi pemerintahan telah mampu memberikan nilai manfaat bagi unit kerja secara optimal</t>
  </si>
  <si>
    <t>a. Kriteria huruf b telah terpenuhi dan penerapan atau penggunaan dari manfaat/dampak dari transformasi digital pada bidang administrasi pemerintahan bagi unit kerja telah dilakukan validasi dan evaluasi serta ditindaklanjuti secara berkelanjutan.
b. Kriteria huruf c telah terpenuhi dan manfaat/dampak dari transformasi digital pada bidang administrasi pemerintahan telah diterapkan/digunakan oleh unit kerja sesuai dengan sasaran dan target manfaat/dampak.
c. Kriteria huruf d telah terpenuhi dan manfaat/dampak dari transformasi digital pada bidang administrasi pemerintahan telah mampu direalisasikan pada unit kerja sesuai dengan sasaran dan target manfaat/dampak.
d. Kriteria huruf e telah terpenuhi dan kapabilitas prakiraan dan pelacakan terhadap sasaran dan target manfaat/dampak dari transformasi digital pada bidang administrasi pemerintahan.
e. Sasaran dan target manfaat/dampak dari transformasi digital pada bidang administrasi pemerintahan telah direncanakan, didefinisikan, dan ditetapkan.</t>
  </si>
  <si>
    <t>Transformasi digital pada bidang pelayanan publik telah mampu memberikan nilai manfaat bagi unit kerja secara optimal</t>
  </si>
  <si>
    <t>a. Kriteria huruf b telah terpenuhi dan penerapan atau penggunaan dari manfaat/dampak dari transformasi digital pada bidang pelayanan publik bagi unit kerja telah dilakukan validasi dan evaluasi serta ditindaklanjuti secara berkelanjutan.
b. Kriteria huruf c telah terpenuhi dan manfaat/dampak dari transformasi digital pada bidang pelayanan publik telah diterapkan/digunakan oleh unit kerja sesuai dengan sasaran dan target manfaat/dampak.
c. Kriteria huruf d telah terpenuhi dan manfaat/dampak dari transformasi digital pada bidang pelayanan publik telah mampu direalisasikan pada unit kerja sesuai dengan sasaran dan target manfaat/dampak.
d. Kriteria huruf e telah terpenuhi dan kapabilitas prakiraan dan pelacakan terhadap sasaran dan target manfaat/dampak dari transformasi digital pada bidang pelayanan publik.
e. Sasaran dan target manfaat/dampak dari transformasi digital pada bidang pelayanan publik telah direncanakan, didefinisikan, dan ditetapkan.</t>
  </si>
  <si>
    <t>a. Pimpinan unit kerja menindaklanjuti hasil pemantauan rencana aksi secara berkala
b. Pimpinan unit kerja memantau pencapaian rencana aksi secara berkala, namun tidak menindaklanjuti hasil pemantauan rencana aksi secara berkala
c. Pimpinan unit kerja hanya menyusun rencana aksi pencapaian kinerja secara berkala
d. Pimpinan unit kerja tidak membuat rencana aksi pencapaian kinerja</t>
  </si>
  <si>
    <t>a. Terdapat upaya peningkatan kapasitas seluruh SDM yang menangani akuntabilitas kinerja
b. Terdapat upaya peningkatan kapasitas sebagian besar SDM yang menangani akuntabilitas kinerja
c. Terdapat upaya peningkatan kapasitas sebagian kecil SDM yang menangani akuntabilitas kinerja
d. Belum ada upaya peningkatan kapasitas SDM yang menangani akuntabilitas kinerja</t>
  </si>
  <si>
    <t>Terdapat Peta strategis yang mengacu pada kinerja utama (Kerangka Logis Kinerja) organisasi dan dijadikan dalam penentuan kinerja seluruh pegawai</t>
  </si>
  <si>
    <t>Telah dilakukan penilaian risiko unit kerja</t>
  </si>
  <si>
    <t>Telah mengidentifikasi lingkungan pengendalian</t>
  </si>
  <si>
    <t>a. Unit kerja telah mengidentifikasi seluruh lingkungan pengendalian
b. Unit kerja telah mengidentifikasi sebagian lingkungan pengendalian
c. Unit kerja belum mengidentifikasi lingkungan pengendalian</t>
  </si>
  <si>
    <t xml:space="preserve">a. Unit kerja telah menilai seluruh risiko 
b. Unit kerja telah menilai sebagian besar risiko 
c. Unit kerja telah menilai sebagian kecil risiko 
d. Unit kerja belum melaksanakan penilaian risiko </t>
  </si>
  <si>
    <t>a. Seluruh risiko yang telah diidentifikasi telah diminimalisir melalui kegiatan pengendalian
b. Sebagian besar risiko yang telah diidentifikasi telah diminimalisir melalui kegiatan pengendalian
c. Sebagian kecil risiko yang telah diidentifikasi telah diminimalisir melalui kegiatan pengendalian
d. Risiko belum dikendalikan</t>
  </si>
  <si>
    <t>Ya, apabila terdapat Dokumen penandatanganan pakta integritas</t>
  </si>
  <si>
    <t>Telah dilakukan evaluasi atas pembangunan zona integritas</t>
  </si>
  <si>
    <t>Telah dilakukan pencanangan Pembangunan zona integritas level unit kerja</t>
  </si>
  <si>
    <t>a. Pembangunan zona integritas telah dimonitor dan evaluasi secara berkala
b. Pembangunan zona integritas telah dimonitor dan evaluasi tidak secara berkala
c. Pembangunan zona integritas belum di monitor dan evaluasi</t>
  </si>
  <si>
    <t>Nilai</t>
  </si>
  <si>
    <t xml:space="preserve"> %</t>
  </si>
  <si>
    <t>Catatan/Keterangan/ Penjelasan</t>
  </si>
  <si>
    <t>Skala
(0-4)</t>
  </si>
  <si>
    <t>Diperoleh dari hasil evaluasi kelembagaan sesuai dengan Peraturan Menpan
20 Tahun 2018 tentang Pedoman Evaluasi Kelembagaan Instansi Pemerintah
a. Peringkat Komposit 5 (P-5) Skor 81-100
b. Peringkat Komposit 4 (P-4) Skor 61-80
c. Peringkat Komposit 3 (P-3) Skor 41-600
d. Peringkat Komposit 2 (P-2) Skor 21-40
e. Peringkat Komposit 1 (P-1) Skor 0-20 atau belum dilakukan evaluasi kelembagaan</t>
  </si>
  <si>
    <t>Catatan/Keterangan/Penjelasan</t>
  </si>
  <si>
    <t>Indeks RB</t>
  </si>
  <si>
    <t>TOTAL PENGUNGKIT</t>
  </si>
  <si>
    <t>TOTAL HASIL</t>
  </si>
  <si>
    <t>NILAI EVALUASI REFORMASI BIROKRASI</t>
  </si>
  <si>
    <t>Rata-Rata</t>
  </si>
  <si>
    <t>Total Bobot</t>
  </si>
  <si>
    <r>
      <t xml:space="preserve">Pemberian </t>
    </r>
    <r>
      <rPr>
        <i/>
        <sz val="11"/>
        <color theme="1"/>
        <rFont val="Calibri"/>
        <family val="2"/>
        <scheme val="minor"/>
      </rPr>
      <t>Reward and Punishment</t>
    </r>
  </si>
  <si>
    <t>Koordinator asesor PMPRB melakukan reviu terhadap kertas kerja asesor sebelum menyusun kertas kerja instansi</t>
  </si>
  <si>
    <t>Para asesor mencapai konsensus atas pengisian kertas kerja sebelum menetapkan nilai PMPRB instansi</t>
  </si>
  <si>
    <t>Pimpinan terlibat secara langsung pada saat penyusunan Renstra</t>
  </si>
  <si>
    <t>Pimpinan terlibat secara langsung pada saat penyusunan Penetapan Kinerja</t>
  </si>
  <si>
    <t>Pimpinan memantau pencapaian kinerja secara berkala</t>
  </si>
  <si>
    <t>Terdapat upaya peningkatan kapasitas SDM yang menangani akuntabilitas kinerja</t>
  </si>
  <si>
    <t>Pedoman akuntabilitas kinerja telah disusun</t>
  </si>
  <si>
    <t>Dilakukan pemetaan talenta yang hasilnya digunakan untuk proses penempatan jabatan kritikal dan rencana suksesi jabatan</t>
  </si>
  <si>
    <t>Para asesor mencapai konsensus atas pengisian kertas kerja sebelum menetapkan nilai PMPRB</t>
  </si>
  <si>
    <t>Pimpinan unit kerja terlibat secara langsung pada saat penyusunan Renstra</t>
  </si>
  <si>
    <t>Pimpinan unit kerja terlibat secara langsung pada saat penyusunan Penetapan Kinerja</t>
  </si>
  <si>
    <t>Kebijakan yang diterbitkan memiliki peta keterkaitan dengan kebijakan lainnya</t>
  </si>
  <si>
    <t>terdapat Peta strategis yang mengacu pada kinerja utama (Kerangka Logis Kinerja) organisasi dan dijadikan dalam penentuan kinerja seluruh pegawai</t>
  </si>
  <si>
    <t>AKUNTABILITAS KINERJA DAN KEUANGAN</t>
  </si>
  <si>
    <t>KUALITAS PELAYANAN PUBLIK</t>
  </si>
  <si>
    <t>Opini BPK</t>
  </si>
  <si>
    <t>Nilai SAKIP</t>
  </si>
  <si>
    <t>HASIL</t>
  </si>
  <si>
    <t>PEMERINTAH YANG BERSIH DAN BEBAS KKN</t>
  </si>
  <si>
    <t>KINERJA ORGANISASI</t>
  </si>
  <si>
    <t>REFORM</t>
  </si>
  <si>
    <t>Pimpinan memiliki komitmen terhadap pelaksanaan reformasi birokrasi, dengan adanya target capaian reformasi yang jelas di dokumen perencanaan instansinya</t>
  </si>
  <si>
    <t>Adanya kebijakan pimpinan tentang keterbukaan informasi publik</t>
  </si>
  <si>
    <t>a. Pengumuman penerimaan disebarluaskan melalui berbagai media
b. Pengumuman penerimaan diinformasikan melalui media secara terbatas
c. Pengumuman penerimaan belum disebarluaskan</t>
  </si>
  <si>
    <t>Pimpinan memiliki komitmen terhadap pelaksanaan reformasi birokrasi, dengan adanya target capaian reformasi yang jelas di dokumen perencanaan</t>
  </si>
  <si>
    <t>Rekomendasi</t>
  </si>
  <si>
    <t>Hasil Evaluasi RB</t>
  </si>
  <si>
    <t>a. Memiliki penghargaan internasional yg terkait dengan Reformasi Birokrasi
b. Memiliki penghargaan nasional  yg terkait dengan Reformasi Birokrasi
c. Belum memiliki penghargaan  yg terkait dengan Reformasi Birokrasi</t>
  </si>
  <si>
    <t>- Jumlah seluruh Peta Proses Bisnis sebelum ada Penyederhanaan Organisasi</t>
  </si>
  <si>
    <t>- Jumlah Peta Proses Bisnis setelah disesuaikan dengan Penyederhanaan Organisasi</t>
  </si>
  <si>
    <t>Peta Proses Bisnis yang ideal dalam rangka Penyederhanaan Organisasi</t>
  </si>
  <si>
    <t>- Jumlah Peta Proses Bisnis yang seharusnya ada dalam rangka Penyederhanaan Organisasi</t>
  </si>
  <si>
    <t>Persentase Peta Proses Bisnis yang ideal dalam rangka Penyederhanaan Organisasi diperoleh dari Jumlah Peta Proses Bisnis setelah disesuaikan dengan Penyederhanaan Organisasi dibagi dengan Jumlah Peta Proses Bisnis yang seharusnya ada dalam rangka Penyederhanaan Organisasi</t>
  </si>
  <si>
    <t>- Jumlah seluruh Unit Kerja yang ada</t>
  </si>
  <si>
    <t>Pemetaan Unit Kerja untuk membangun ZI:</t>
  </si>
  <si>
    <t xml:space="preserve">- Jumlah Unit Kerja yang telah Diusulkan	</t>
  </si>
  <si>
    <t>- Jumlah Unit Kerja yang telah Diusulkan</t>
  </si>
  <si>
    <t>Pembangunan Zona Integritas (ZI)</t>
  </si>
  <si>
    <t>A. Banyak unit kerja yang diusulkan dan banyak unit kerja yang mendapat Predikat WBK/WBBM
B. Sedikit unit kerja yang diusulkan, namun banyak unit kerja yang mendapat Predikat WBK/WBBM
C. Banyak unit kerja yang diusulkan, namun sedikit unit kerja yang mendapat Predikat WBK/WBBM
D. Sedikit unit kerja yang diusulkan dan lebih sedikit lagi unit kerja yang mendapat Predikat WBK/WBBM
E. Sedikit unit kerja yang diusulkan dan tidak ada unit kerja yang mendapat Predikat WBK/WBBM
F. Banyak unit kerja yang diusulkan, namun tidak ada unit kerja yang mendapat Predikat WBK/WBBM
G. Zona Integritas baru dibangun dan belum ada unit kerja yang diusulkan
H. Belum ada pembangunan Zona Integritas</t>
  </si>
  <si>
    <t>A/B/C/D/E/F/G/H</t>
  </si>
  <si>
    <t>Catatan</t>
  </si>
  <si>
    <t>a. Aktivitas utama organisasi dikendalikan mulai dari perencanaan, penilaian risiko, pelaksanaan, monitoring, dan pelaporan oleh penanggung jawab aktivitas, pimpininan unit kerja eselon I/kepala OPD dan Menteri/Kepala Daerah telah menghasilkan peningkatan kinerja, mekanise kerja baru yang lebih efektif, efisien, dan terkendali
b. Aktivitas utama organisasi dikendalikan mulai dari perencanaan, penilaian risiko, pelaksanaan, monitoring, dan pelaporan oleh penanggung jawab aktivitas, pimpininan unit kerja eselon I/kepala OPD dan Menteri/Kepala Daerah
c. Aktivitas utama organisasi dikendalikan mulai dari perencanaan, penilaian risiko, pelaksanaan, monitoring, dan pelaporan oleh penanggung jawab aktivitas dan pimpininan unit kerja eselon I/kepala OPD
d. Aktivitas utama organisasi dikendalikan mulai dari perencanaan, penilaian risiko, pelaksanaan, monitoring, dan pelaporan oleh penanggung jawab aktivitas
e. Tidak terdapat pengendalian atas aktivitas utama organisasi</t>
  </si>
  <si>
    <t>Mekanisme Pengendalian Aktivitas Utama (SPIP)</t>
  </si>
  <si>
    <t>Peran APIP</t>
  </si>
  <si>
    <t>- Jumlah Fungsional dan Pelaksana</t>
  </si>
  <si>
    <t>Pemanfaatan Aplikasi Akuntabilitas Kinerja</t>
  </si>
  <si>
    <t>Aplikasi yang terintegrasi telah dimanfaatkan untuk menciptakan efektifitas dan efisiensi anggaran</t>
  </si>
  <si>
    <t>a. Aplikasi yang terintegrasi telah dimanfaatkan sebagai alat monitoring kinerja sehingga menghasilkan efektivitas dan efisiensi penganggaran
b. Aplikais yang terintegrasi telah dimanfaatkan sebagai alat monitoring kinerja namun belum menunjukkan efektivitas dan efisiensi penganggaran
c. Aplikasi belum terintegrasi namun sudah dimanfaatkan untuk monitoring kinerja
d. Aplikasi belum digunakan untuk pemanfaatan monitoring kinerja</t>
  </si>
  <si>
    <r>
      <rPr>
        <b/>
        <i/>
        <sz val="11"/>
        <color theme="1"/>
        <rFont val="Calibri"/>
        <family val="2"/>
        <scheme val="minor"/>
      </rPr>
      <t>Road Map</t>
    </r>
    <r>
      <rPr>
        <b/>
        <sz val="11"/>
        <color theme="1"/>
        <rFont val="Calibri"/>
        <family val="2"/>
        <scheme val="minor"/>
      </rPr>
      <t xml:space="preserve"> Reformasi Birokrasi</t>
    </r>
  </si>
  <si>
    <r>
      <t xml:space="preserve">a. </t>
    </r>
    <r>
      <rPr>
        <i/>
        <sz val="11"/>
        <color theme="1"/>
        <rFont val="Calibri"/>
        <family val="2"/>
        <scheme val="minor"/>
      </rPr>
      <t>Quick win</t>
    </r>
    <r>
      <rPr>
        <sz val="11"/>
        <color theme="1"/>
        <rFont val="Calibri"/>
        <family val="2"/>
        <scheme val="minor"/>
      </rPr>
      <t xml:space="preserve"> ada sesuai dengan ekspektasi dan dapat diselesaikan dalam waktu cepat  
b. </t>
    </r>
    <r>
      <rPr>
        <i/>
        <sz val="11"/>
        <color theme="1"/>
        <rFont val="Calibri"/>
        <family val="2"/>
        <scheme val="minor"/>
      </rPr>
      <t>Quick win</t>
    </r>
    <r>
      <rPr>
        <sz val="11"/>
        <color theme="1"/>
        <rFont val="Calibri"/>
        <family val="2"/>
        <scheme val="minor"/>
      </rPr>
      <t xml:space="preserve"> ada tapi tidak sesuai dengan ekspektasi atau tidak dapat diselesaikan dalam waktu cepat
c. Belum ada </t>
    </r>
    <r>
      <rPr>
        <i/>
        <sz val="11"/>
        <color theme="1"/>
        <rFont val="Calibri"/>
        <family val="2"/>
        <scheme val="minor"/>
      </rPr>
      <t>quick win</t>
    </r>
  </si>
  <si>
    <r>
      <t>Instansi mendorong unit kerja untuk melakukan perubahan (</t>
    </r>
    <r>
      <rPr>
        <i/>
        <sz val="11"/>
        <color theme="1"/>
        <rFont val="Calibri"/>
        <family val="2"/>
        <scheme val="minor"/>
      </rPr>
      <t>reform</t>
    </r>
    <r>
      <rPr>
        <sz val="11"/>
        <color theme="1"/>
        <rFont val="Calibri"/>
        <family val="2"/>
        <scheme val="minor"/>
      </rPr>
      <t>)</t>
    </r>
  </si>
  <si>
    <r>
      <t>Bentuk perubahan (</t>
    </r>
    <r>
      <rPr>
        <i/>
        <sz val="11"/>
        <color theme="1"/>
        <rFont val="Calibri"/>
        <family val="2"/>
        <scheme val="minor"/>
      </rPr>
      <t>reform</t>
    </r>
    <r>
      <rPr>
        <sz val="11"/>
        <color theme="1"/>
        <rFont val="Calibri"/>
        <family val="2"/>
        <scheme val="minor"/>
      </rPr>
      <t>) yang dilakukan unit kerja, misalnya: pembangunan zona integritas, pembuatan inovasi, dsb</t>
    </r>
  </si>
  <si>
    <t>Hasil evaluasi telah ditindaklanjuti dengan penyederhanaan birokrasi</t>
  </si>
  <si>
    <t>a. Telah dilakukan evaluasi yang menganalisis kemungkinan adanya pejabat yang melapor kepada lebih dari seorang atasan di seluruh unit kerja
b. Telah dilakukan evaluasi yang menganalisis kemungkinan adanya pejabat yang melapor kepada lebih dari seorang atasan di sebagian unit kerja
c. Belum  dilakukan evaluasi yang menganalisis kemungkinan adanya pejabat yang melapor kepada lebih dari seorang atasan</t>
  </si>
  <si>
    <t>Telah dilakukan evaluasi yang menganalisis kesesuaian struktur organisasi dengan kinerja yang akan dihasilkan</t>
  </si>
  <si>
    <t>a. Telah dilakukan evaluasi yang menganalisis kesesuaian struktur organisasi dengan kinerja yang akan dihasilkan di seluruh unit kerja
b. Telah dilakukan evaluasi yang menganalisis kesesuaian struktur organisasi dengan kinerja yang akan dihasilkan di sebagian unit kerja
c. Belum dilakukan evaluasi yang menganalisis kesesuaian struktur organisasi dengan kinerja yang akan dihasilkan</t>
  </si>
  <si>
    <t>a. Telah dilakukan evaluasi  atas kesesuaian struktur organisasi dengan mandat di seluruh unit kerja
b. Telah dilakukan evaluasi  atas kesesuaian struktur organisasi dengan mandat di sebagian unit kerja
c. Belum dilakukan evaluasi atas kesesuaian struktur organisasi dengan mandat di unit kerja</t>
  </si>
  <si>
    <r>
      <t>Pendaftaran dapat dilakukan dengan mudah, cepat dan pasti (</t>
    </r>
    <r>
      <rPr>
        <i/>
        <sz val="11"/>
        <color theme="1"/>
        <rFont val="Calibri"/>
        <family val="2"/>
        <scheme val="minor"/>
      </rPr>
      <t>online</t>
    </r>
    <r>
      <rPr>
        <sz val="11"/>
        <color theme="1"/>
        <rFont val="Calibri"/>
        <family val="2"/>
        <scheme val="minor"/>
      </rPr>
      <t>)</t>
    </r>
  </si>
  <si>
    <r>
      <t xml:space="preserve">Ya, apabila pendaftaran dapat dilakukan secara </t>
    </r>
    <r>
      <rPr>
        <i/>
        <sz val="11"/>
        <color theme="1"/>
        <rFont val="Calibri"/>
        <family val="2"/>
        <scheme val="minor"/>
      </rPr>
      <t>online</t>
    </r>
    <r>
      <rPr>
        <sz val="11"/>
        <color theme="1"/>
        <rFont val="Calibri"/>
        <family val="2"/>
        <scheme val="minor"/>
      </rPr>
      <t xml:space="preserve"> dan dapat segera diperoleh informasi mengenai kepastian status pendaftaran.</t>
    </r>
  </si>
  <si>
    <t>a. Aplikasi yang terintegrasi telah dimanfaatkan sebagai alat monitoring kinerja sehingga menghasilkan efektivitas dan efisiensi penganggaran
b. Aplikasi yang terintegrasi telah dimanfaatkan sebagai alat monitoring kinerja namun belum menunjukkan efektivitas dan efisiensi penganggaran
c. Aplikasi belum terintegrasi namun sudah dimanfaatkan untuk monitoring kinerja
d. Aplikasi belum digunakan untuk pemanfaatan monitoring kinerja</t>
  </si>
  <si>
    <t>Pimpinan telah memahami kinerja yang harus dicapai dalam jangka menengah</t>
  </si>
  <si>
    <t>Pimpinan memahami kinerja yang diperjanjikan di setiap tahun</t>
  </si>
  <si>
    <t>a. Terdapat penetapan Standar Pelayanan terhadap seluruh jenis pelayanan, dan sesuai asas serta komponen standar pelayanan publik yang berlaku
b. Terdapat penetapan Standar Pelayanan terhadap sebagian jenis pelayanan, dan sesuai asas serta komponen standar pelayanan publik yang berlaku
c. Terdapat penetapan Standar Pelayanan terhadap seluruh jenis pelayanan, namun tidak sesuai asas serta komponen standar pelayanan publik yang berlaku
d. Terdapat penetapan Standar Pelayanan terhadap sebagian jenis pelayanan, namun tidak sesuai asas serta komponen standar pelayanan publik yang berlaku
e. Standar Pelayanan belum ditetapkan</t>
  </si>
  <si>
    <t>a. Dilakukan reviu dan perbaikan atas standar pelayanan dan dilakukan dengan melibatkan stakeholders (antara lain : tokoh masyarakat,  akademisi, dunia usaha, dan lembaga swadaya masyarakat), serta memanfaatkan masukan hasil SKM dan pengaduan masyarakat
b. Dilakukan reviu dan perbaikan atas standar pelayanan dan dilakukan dengan memanfaatkan masukan hasil SKM dan pengaduan masyarakat, namun tanpa melibatkan stakeholders
c. Dilakukan reviu dan perbaikan atas standar pelayanan, namun  dilakukan tanpa memanfaatkan masukan hasil SKM dan pengaduan masyarakat, serta tanpa melibatkan stakeholders
d. Belum dilakukan reviu dan perbaikan atas standar pelayanan</t>
  </si>
  <si>
    <t>a. Standar pelayanan telah dimaklumatkan pada seluruh jenis pelayanan dan dipublikasikan minimal di website
b. Standar pelayanan telah dimaklumatkan pada sebagian besar jenis pelayanan dan dipublikasikan minimal di website
c. Standar pelayanan telah dimaklumatkan pada sebagian kecil  jenis pelayanan dan belum dipublikasikan
d. Standar pelayanan belum dimaklumatkan pada seluruh jenis pelayanan dan belum dipublikasikan</t>
  </si>
  <si>
    <t>a. Telah dilakukan pelatihan/sosialisasi pelayanan prima, sehingga seluruh petugas/pelaksana layanan memiliki kompetensi sesuai kebutuhan jenis layanan
b. Telah dilakukan pelatihan/sosialisasi pelayanan prima, sehingga sebagian besar petugas/pelaksana layanan memiliki kompetensi sesuai kebutuhan jenis layanan 
c. Telah dilakukan pelatihan/sosialisasi pelayanan prima namun secara terbatas, sehingga hanya sebagian kecil petugas/pelaksana layanan yang memiliki kompetensi sesuai kebutuhan jenis layanan 
d. Belum dilakukan pelatihan/sosialisasi pelayanan prima, dan seluruh petugas/pelaksana layanan belum memiliki kompetensi sesuai kebutuhan jenis layanan</t>
  </si>
  <si>
    <t>a. Apabila seluruh pelayanan sudah dilakukan secara terpadu dan sarana prasarana layanan memenuhi standar sarpras
b. Apabila sebagian pelayanan sudah dilakukan secara terpadu dan sarana prasarana layanan memenuhi standar sarpras
c. Apabila sebagian pelayanan sudah dilakukan secara terpadu, namun sarana prasarana layanan belum memenuhi standar sarpras
d. Apabila pelayanan belum terpadu</t>
  </si>
  <si>
    <t xml:space="preserve">a. Terdapat penetapan Standar Pelayanan terhadap seluruh jenis pelayanan, dan sesuai asas serta komponen standar pelayanan publik yang berlaku
b. Terdapat penetapan Standar Pelayanan terhadap sebagian jenis pelayanan, dan sesuai asas serta komponen standar pelayanan publik yang berlaku
c. Terdapat penetapan Standar Pelayanan terhadap seluruh jenis pelayanan, namun tidak sesuai asas serta komponen standar pelayanan publik yang berlaku
d. Terdapat penetapan Standar Pelayanan terhadap sebagian jenis pelayanan, namun tidak sesuai asas serta komponen standar pelayanan publik yang berlaku
e. Standar Pelayanan belum ditetapkan </t>
  </si>
  <si>
    <t>a. Inovasi pelayanan telah mendapatkan pengakuan secara internasional dan/atau nasional dan telah direplikasi oleh instansi lain
b. Inovasi pelayanan telah mendapatkan pengakuan secara internasional dan/atau nasional tetapi belum direplikasi oleh instansi lain
c. Inovasi pelayanan belum mendapatkan pengakuan secara internasional dan/atau nasional tetapi telah direplikasi oleh instansi lain
d. Belum terdapat inovasi pelayanan</t>
  </si>
  <si>
    <t>a. Survei kepuasan masyarakat terhadap pelayanan dilakukan minimal 4 kali dalam setahun
b. Survei kepuasan masyarakat terhadap pelayanan dilakukan minimal 3 kali dalam setahun
c. Survei kepuasan masyarakat terhadap pelayanan dilakukan minimal 2 kali dalam setahun
d. Survei kepuasan masyarakat terhadap pelayanan dilakukan minimal 1 kali dalam setahun
e. Belum dilakukan survei kepuasan masyarakat terhadap pelayanan</t>
  </si>
  <si>
    <t>a. Terdapat pelayanan yang menggunakan teknologi informasi pada seluruh proses pemberian layanan
b. Terdapat pelayanan yang menggunakan teknologi informasi pada sebagian besar proses pemberian layanan
c. Terdapat pelayanan yang menggunakan teknologi informasi pada sebagian kecil proses pemberian layanan
d. Terdapat pelayanan yang belum menggunakan teknologi informasi pada proses pemberian pelayanan</t>
  </si>
  <si>
    <t>Jumlah Inovasi yang dibuat</t>
  </si>
  <si>
    <t>Jumlah Inovasi yang berpengaruh terhadap perbaikan layanan</t>
  </si>
  <si>
    <t>Jumlah Pengaduan dan konsultasi yang masuk</t>
  </si>
  <si>
    <t>Tim Reformasi Birokrasi telah melaksanakan tugas sesuai rencana kerja</t>
  </si>
  <si>
    <t>Tim Reformasi Birokrasi/Penanggung jawab Reformasi Birokrasi unit kerja telah melaksanakan tugas sesuai rencana kerja</t>
  </si>
  <si>
    <t>Tim Reformasi Birokrasi/Penanggung jawab Reformasi Birokras unit kerja telah melakukan monitoring dan evaluasi rencana kerja, dan hasil evaluasi telah ditindaklanjuti</t>
  </si>
  <si>
    <r>
      <rPr>
        <i/>
        <sz val="11"/>
        <color theme="1"/>
        <rFont val="Calibri"/>
        <family val="2"/>
        <scheme val="minor"/>
      </rPr>
      <t>Road Map</t>
    </r>
    <r>
      <rPr>
        <sz val="11"/>
        <color theme="1"/>
        <rFont val="Calibri"/>
        <family val="2"/>
        <scheme val="minor"/>
      </rPr>
      <t xml:space="preserve"> Reformasi Birokrasi telah disusun dan diformalkan</t>
    </r>
  </si>
  <si>
    <r>
      <rPr>
        <i/>
        <sz val="11"/>
        <color theme="1"/>
        <rFont val="Calibri"/>
        <family val="2"/>
        <scheme val="minor"/>
      </rPr>
      <t>Road Map</t>
    </r>
    <r>
      <rPr>
        <sz val="11"/>
        <color theme="1"/>
        <rFont val="Calibri"/>
        <family val="2"/>
        <scheme val="minor"/>
      </rPr>
      <t xml:space="preserve"> Reformasi Birokrasi telah mencakup 8 area perubahan yang terintegrasi</t>
    </r>
  </si>
  <si>
    <r>
      <rPr>
        <i/>
        <sz val="11"/>
        <color theme="1"/>
        <rFont val="Calibri"/>
        <family val="2"/>
        <scheme val="minor"/>
      </rPr>
      <t xml:space="preserve">Road Map </t>
    </r>
    <r>
      <rPr>
        <sz val="11"/>
        <color theme="1"/>
        <rFont val="Calibri"/>
        <family val="2"/>
        <scheme val="minor"/>
      </rPr>
      <t>Reformasi Birokrasi telah mencakup "</t>
    </r>
    <r>
      <rPr>
        <i/>
        <sz val="11"/>
        <color theme="1"/>
        <rFont val="Calibri"/>
        <family val="2"/>
        <scheme val="minor"/>
      </rPr>
      <t>quick win</t>
    </r>
    <r>
      <rPr>
        <sz val="11"/>
        <color theme="1"/>
        <rFont val="Calibri"/>
        <family val="2"/>
        <scheme val="minor"/>
      </rPr>
      <t>"</t>
    </r>
  </si>
  <si>
    <r>
      <t xml:space="preserve">Penyusunan </t>
    </r>
    <r>
      <rPr>
        <i/>
        <sz val="11"/>
        <color theme="1"/>
        <rFont val="Calibri"/>
        <family val="2"/>
        <scheme val="minor"/>
      </rPr>
      <t>Road Map</t>
    </r>
    <r>
      <rPr>
        <sz val="11"/>
        <color theme="1"/>
        <rFont val="Calibri"/>
        <family val="2"/>
        <scheme val="minor"/>
      </rPr>
      <t xml:space="preserve"> Reformasi Birokrasi telah melibatkan seluruh unit organisasi</t>
    </r>
  </si>
  <si>
    <r>
      <t xml:space="preserve">Telah terdapat sosialisasi/internalisasi </t>
    </r>
    <r>
      <rPr>
        <i/>
        <sz val="11"/>
        <color theme="1"/>
        <rFont val="Calibri"/>
        <family val="2"/>
        <scheme val="minor"/>
      </rPr>
      <t xml:space="preserve">Road Map </t>
    </r>
    <r>
      <rPr>
        <sz val="11"/>
        <color theme="1"/>
        <rFont val="Calibri"/>
        <family val="2"/>
        <scheme val="minor"/>
      </rPr>
      <t>Reformasi Birokrasi kepada anggota organisasi</t>
    </r>
  </si>
  <si>
    <r>
      <rPr>
        <i/>
        <sz val="11"/>
        <color theme="1"/>
        <rFont val="Calibri"/>
        <family val="2"/>
        <scheme val="minor"/>
      </rPr>
      <t>Road Map</t>
    </r>
    <r>
      <rPr>
        <sz val="11"/>
        <color theme="1"/>
        <rFont val="Calibri"/>
        <family val="2"/>
        <scheme val="minor"/>
      </rPr>
      <t xml:space="preserve"> Reformasi Birokrasi telah disusun dan ditetapkan sebagai dokumen formal</t>
    </r>
  </si>
  <si>
    <r>
      <t xml:space="preserve">a. </t>
    </r>
    <r>
      <rPr>
        <i/>
        <sz val="11"/>
        <color theme="1"/>
        <rFont val="Calibri"/>
        <family val="2"/>
        <scheme val="minor"/>
      </rPr>
      <t>Road Map</t>
    </r>
    <r>
      <rPr>
        <sz val="11"/>
        <color theme="1"/>
        <rFont val="Calibri"/>
        <family val="2"/>
        <scheme val="minor"/>
      </rPr>
      <t xml:space="preserve"> Reformasi Birokrasi terdiri atas 8 area perubahan yang terintegrasi 
b. </t>
    </r>
    <r>
      <rPr>
        <i/>
        <sz val="11"/>
        <color theme="1"/>
        <rFont val="Calibri"/>
        <family val="2"/>
        <scheme val="minor"/>
      </rPr>
      <t>Road Map</t>
    </r>
    <r>
      <rPr>
        <sz val="11"/>
        <color theme="1"/>
        <rFont val="Calibri"/>
        <family val="2"/>
        <scheme val="minor"/>
      </rPr>
      <t xml:space="preserve"> Reformasi Birokrasi terdiri atas 8 area perubahan namun belum terintegrasi
c. </t>
    </r>
    <r>
      <rPr>
        <i/>
        <sz val="11"/>
        <color theme="1"/>
        <rFont val="Calibri"/>
        <family val="2"/>
        <scheme val="minor"/>
      </rPr>
      <t>Road Map</t>
    </r>
    <r>
      <rPr>
        <sz val="11"/>
        <color theme="1"/>
        <rFont val="Calibri"/>
        <family val="2"/>
        <scheme val="minor"/>
      </rPr>
      <t xml:space="preserve"> Reformasi Birokrasi Tidak mencakup 8 area perubahan</t>
    </r>
  </si>
  <si>
    <r>
      <t xml:space="preserve">a. Seluruh unit organisasi telah dilibatkan dalam penyusunan </t>
    </r>
    <r>
      <rPr>
        <i/>
        <sz val="11"/>
        <color theme="1"/>
        <rFont val="Calibri"/>
        <family val="2"/>
        <scheme val="minor"/>
      </rPr>
      <t xml:space="preserve">Road Map </t>
    </r>
    <r>
      <rPr>
        <sz val="11"/>
        <color theme="1"/>
        <rFont val="Calibri"/>
        <family val="2"/>
        <scheme val="minor"/>
      </rPr>
      <t xml:space="preserve">Reformasi Birokrasi
b. Sebagian besar unit organisasi telah dilibatkan dalam penyusunan </t>
    </r>
    <r>
      <rPr>
        <i/>
        <sz val="11"/>
        <color theme="1"/>
        <rFont val="Calibri"/>
        <family val="2"/>
        <scheme val="minor"/>
      </rPr>
      <t xml:space="preserve">Road Map </t>
    </r>
    <r>
      <rPr>
        <sz val="11"/>
        <color theme="1"/>
        <rFont val="Calibri"/>
        <family val="2"/>
        <scheme val="minor"/>
      </rPr>
      <t xml:space="preserve">Reformasi Birokrasi
c. Sebagian kecil unit organisasi telah dilibatkan dalam penyusunan </t>
    </r>
    <r>
      <rPr>
        <i/>
        <sz val="11"/>
        <color theme="1"/>
        <rFont val="Calibri"/>
        <family val="2"/>
        <scheme val="minor"/>
      </rPr>
      <t>Road Map</t>
    </r>
    <r>
      <rPr>
        <sz val="11"/>
        <color theme="1"/>
        <rFont val="Calibri"/>
        <family val="2"/>
        <scheme val="minor"/>
      </rPr>
      <t xml:space="preserve"> Reformasi Birokrasi
d. Belum ada organisasi yang  dilibatkan dalam penyusunan </t>
    </r>
    <r>
      <rPr>
        <i/>
        <sz val="11"/>
        <color theme="1"/>
        <rFont val="Calibri"/>
        <family val="2"/>
        <scheme val="minor"/>
      </rPr>
      <t>Road Map</t>
    </r>
    <r>
      <rPr>
        <sz val="11"/>
        <color theme="1"/>
        <rFont val="Calibri"/>
        <family val="2"/>
        <scheme val="minor"/>
      </rPr>
      <t xml:space="preserve"> Reformasi Birokrasi</t>
    </r>
  </si>
  <si>
    <r>
      <t xml:space="preserve">a. Seluruh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b. Sebagian besar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c. Sebagian kecil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d. Belum ada anggota organisasi yang mendapatkan sosialisasi dan internalisasi </t>
    </r>
    <r>
      <rPr>
        <i/>
        <sz val="11"/>
        <color theme="1"/>
        <rFont val="Calibri"/>
        <family val="2"/>
        <scheme val="minor"/>
      </rPr>
      <t xml:space="preserve">Road Map </t>
    </r>
    <r>
      <rPr>
        <sz val="11"/>
        <color theme="1"/>
        <rFont val="Calibri"/>
        <family val="2"/>
        <scheme val="minor"/>
      </rPr>
      <t>Reformasi Birokrasi</t>
    </r>
  </si>
  <si>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Belum ada rencana kerja yang dimonitoring dan di evaluasi</t>
  </si>
  <si>
    <t>a. Seluruh tugas telah dilaksanakan oleh Tim Reformasi Birokrasi sesuai dengan rencana kerja
b. Sebagian besar tugas telah dilaksanakan oleh Tim Reformasi Birokrasi sesuai dengan rencana kerja
c. Sebagian kecil tugas telah dilaksanakan oleh Tim Reformasi Birokrasi sesuai dengan rencana kerja
d. Belum ada tugas yang dilaksanakan oleh Tim Reformasi Birokrasi sesuai dengan rencana kerja</t>
  </si>
  <si>
    <t>a. Seluruh anggota organisasi telah mendapatkan sosialisasi dan internalisasi Rencana Kerja Reformasi Birokrasi
b. Sebagian besar anggota organisasi telah mendapatkan sosialisasi dan internalisasi Rencana Kerja Reformasi Birokrasi
c. Sebagian kecil anggota organisasi telah mendapatkan sosialisasi dan internalisasi Rencana Kerja Reformasi Birokrasi
d. Belum ada anggota organisasi yang mendapatkan sosialisasi dan internalisasi Rencana Kerja Reformasi Birokrasi</t>
  </si>
  <si>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Rencana kerja belum dimonitoring dan di evaluasi</t>
  </si>
  <si>
    <t>a. Seluruh tugas telah dilaksanakan oleh Tim Reformasi Birokrasi/Penanggung jawab Reformasi Birokrasi unit kerja sesuai dengan rencana kerja
b. Sebagian besar tugas telah dilaksanakan oleh Tim Reformasi Birokrasi/Penanggung jawab Reformasi Birokrasi unit kerja sesuai dengan rencana kerja
c. Sebagian kecil tugas telah dilaksanakan oleh Tim Reformasi Birokrasi/Penanggung jawab Reformasi Birokrasi unit kerja sesuai dengan rencana kerja
d. Belum ada tugas yang dilaksanakan oleh Tim Reformasi Birokrasi/Penanggung jawab Reformasi Birokrasi unit kerja sesuai dengan rencana kerja</t>
  </si>
  <si>
    <t>a. Seluruh aktivitas PMPRB telah dikomunikasikan pada masing-masing unit organisasi
b. Sebagian besar aktivitas PMPRB telah dikomunikasikan pada masing-masing unit organisasi
c. Sebagian kecil aktivitas PMPRB telah dikomunikasikan pada masing-masing unit organisasi
d. Aktivitas PMPRB belum dikomunikasikan pada masing-masing unit organisasi</t>
  </si>
  <si>
    <t>a. Seluruh PMPRB telah direncanakan dan diorganisasikan dengan baik
b. Sebagian besar PMPRB telah direncanakan dan diorganisasikan dengan baik
c. Sebagian kecil PMPRB telah direncanakan dan diorganisasikan dengan baik
d. PMPRB belum direncanakan dan diorganisasikan dengan baik</t>
  </si>
  <si>
    <t>a. Seluruh Tim Asessor PMPRB telah mendapatkan pelatihan
b. Sebagian besar Tim Asessor PMPRB telah mendapatkan pelatihan
c. Sebagian kecil Tim Asessor PMPRB telah mendapatkan pelatihan
d. Tim Asessor PMPRB  belum mendapatkan pelatihan</t>
  </si>
  <si>
    <t xml:space="preserve">a. Terdapat penunjukan keikutsertaan pejabat struktural lapis kedua sebagai asesor PMPRB dan yang bersangkutan terlibat sepenuhnya sejak tahap awal hingga akhir proses PMPRB
b. Terdapat penunjukan keikutsertaan pejabat struktural lapis kedua sebagai asesor PMPRB, tetapi partisipasinya tidak meliputi seluruh proses PMPRB
c. Terdapat penetapan pejabat struktural lapis kedua sebagai asesor PMPRB, tetapi fungsi asesor dari unit tersebut dilakukan oleh pegawai lain 
d. Belum ada partisipasi pejabat struktural lapis kedua sebagai asesor </t>
  </si>
  <si>
    <t>a. Koordinator assessor telah melakukan reviu terhadap seluruh kertas kerja sebelum menyusun kertas kerja instansi
b. Koordinator assessor telah melakukan reviu terhadap sebagian kertas kerja sebelum menyusun kertas kerja instansi
c. Koordinator assessor belum melakukan reviu kertas kerja</t>
  </si>
  <si>
    <t>Penanggungjawab RB internal unit kerja telah melakukan pemantauan dan evaluasi pelaksanaan rencana kerja</t>
  </si>
  <si>
    <t>a. Terdapat penunjukan keikutsertaan pejabat struktural lapis kedua sebagai asesor PMPRB dan yang bersangkutan terlibat sepenuhnya sejak tahap awal hingga akhir proses PMPRB
b. Terdapat penunjukan keikutsertaan pejabat struktural lapis kedua sebagai asesor PMPRB, tetapi partisipasinya tidak meliputi seluruh proses PMPRB
c. Terdapat penetapan pejabat struktural lapis kedua sebagai asesor PMPRB, tetapi fungsi asesor dari unit tersebut dilakukan oleh pegawai lain 
d. Belum ada partisipasi pejabat struktural lapis kedua sebagai asesor PMPRB</t>
  </si>
  <si>
    <t>a. Mayoritas koordinator assessor mencapai konsensus dan seluruh kriteria dibahas 
 b. Tidak seluruh koordinator  assessor mencapai konsensus dan/atau tidak seluruh kriteria dibahas
c. Para asesor ebelum menetapkan nilai PMPRB dan/atau tidak ada kriteria yang dibahas</t>
  </si>
  <si>
    <t>a. Mayoritas koordinator assessor mencapai konsensus dan seluruh kriteria dibahas 
 b. Tidak seluruh koordinator  assessor mencapai konsensus dan/atau tidak seluruh kriteria dibahas; 
c. Para asesor belum menetapkan nilai PMPRB instansi dan/atau tidak ada kriteria yang dibahas</t>
  </si>
  <si>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Rencana kerja belum dimonitoring dan di evaluasi</t>
  </si>
  <si>
    <t>a. seluruh jajaran pimpinan tertinggi terlibat secara aktif dan berkelanjutan dalam pelaksanaan Reformasi Birokrasi
b. sebagian besar pimpinan tertinggi terlibat secara aktif dan berkelanjutan dalam pelaksanaan Reformasi Birokrasi
c. sebagian kecil pimpinan tertinggi terlibat secara aktif dan berkelanjutan dalam pelaksanaan Reformasi Birokrasi
d. Belum ada dalam jajaran pimpinan tertinggi yang terlibat secara aktif dan berkelanjutan dalam pelaksanaan Reformasi Birokrasi</t>
  </si>
  <si>
    <t>a. Pimpinan unit kerja terlibat secara aktif dan berkelanjutan dalam seluruh pelaksanaan Reformasi Birokrasi
b. Pimpinan unit kerja terlibat secara aktif dan berkelanjutan dalam sebagian besar pelaksanaan Reformasi Birokrasi
c. Pimpinan unit kerja terlibat secara aktif dan berkelanjutan dalam sebagian kecil pelaksanaan Reformasi Birokrasi
d. Pimpinan unit kerja belum terlibat secara aktif dan berkelanjutan dalam pelaksanaan Reformasi Birokrasi</t>
  </si>
  <si>
    <r>
      <t xml:space="preserve">Terdapat upaya untuk menggerakkan organisasi dalam melakukan perubahan melalui pembentukan </t>
    </r>
    <r>
      <rPr>
        <i/>
        <sz val="11"/>
        <color theme="1"/>
        <rFont val="Calibri"/>
        <family val="2"/>
        <scheme val="minor"/>
      </rPr>
      <t>agent of change</t>
    </r>
    <r>
      <rPr>
        <sz val="11"/>
        <color theme="1"/>
        <rFont val="Calibri"/>
        <family val="2"/>
        <scheme val="minor"/>
      </rPr>
      <t xml:space="preserve"> ataupun</t>
    </r>
    <r>
      <rPr>
        <i/>
        <sz val="11"/>
        <color theme="1"/>
        <rFont val="Calibri"/>
        <family val="2"/>
        <scheme val="minor"/>
      </rPr>
      <t xml:space="preserve"> role model</t>
    </r>
  </si>
  <si>
    <r>
      <t xml:space="preserve">Terdapat upaya untuk menggerakkan unit kerja dalam melakukan perubahan melalui pembentukan </t>
    </r>
    <r>
      <rPr>
        <i/>
        <sz val="11"/>
        <color theme="1"/>
        <rFont val="Calibri"/>
        <family val="2"/>
        <scheme val="minor"/>
      </rPr>
      <t xml:space="preserve">agent of change </t>
    </r>
    <r>
      <rPr>
        <sz val="11"/>
        <color theme="1"/>
        <rFont val="Calibri"/>
        <family val="2"/>
        <scheme val="minor"/>
      </rPr>
      <t>ataupun</t>
    </r>
    <r>
      <rPr>
        <i/>
        <sz val="11"/>
        <color theme="1"/>
        <rFont val="Calibri"/>
        <family val="2"/>
        <scheme val="minor"/>
      </rPr>
      <t xml:space="preserve"> role model</t>
    </r>
  </si>
  <si>
    <r>
      <t xml:space="preserve">a. Telah terdapat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t>
    </r>
    <r>
      <rPr>
        <sz val="11"/>
        <color theme="1"/>
        <rFont val="Calibri"/>
        <family val="2"/>
        <scheme val="minor"/>
      </rPr>
      <t xml:space="preserve"> yang dibentuk secara formal dan telah memberikan kontribusi perubahan terhadap unit kerja
b. Telah terdapat</t>
    </r>
    <r>
      <rPr>
        <i/>
        <sz val="11"/>
        <color theme="1"/>
        <rFont val="Calibri"/>
        <family val="2"/>
        <scheme val="minor"/>
      </rPr>
      <t xml:space="preserve"> Agent of Change </t>
    </r>
    <r>
      <rPr>
        <sz val="11"/>
        <color theme="1"/>
        <rFont val="Calibri"/>
        <family val="2"/>
        <scheme val="minor"/>
      </rPr>
      <t>dan</t>
    </r>
    <r>
      <rPr>
        <i/>
        <sz val="11"/>
        <color theme="1"/>
        <rFont val="Calibri"/>
        <family val="2"/>
        <scheme val="minor"/>
      </rPr>
      <t xml:space="preserve"> role model </t>
    </r>
    <r>
      <rPr>
        <sz val="11"/>
        <color theme="1"/>
        <rFont val="Calibri"/>
        <family val="2"/>
        <scheme val="minor"/>
      </rPr>
      <t xml:space="preserve"> yang dibentuk secara formal namun belum memberikan kontribusi perubahan terhadap unit kerja
c. Sudah terdapat upaya pembentukan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 </t>
    </r>
    <r>
      <rPr>
        <sz val="11"/>
        <color theme="1"/>
        <rFont val="Calibri"/>
        <family val="2"/>
        <scheme val="minor"/>
      </rPr>
      <t xml:space="preserve"> namun secara formal belum dilakukan
d. Belum ada upaya untuk membentuk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 </t>
    </r>
  </si>
  <si>
    <t>Telah dilakukan revisi peraturan perundang-undangan yang tidak harmonis/tidak sinkron/bersifat menghambat</t>
  </si>
  <si>
    <t>a. Telah dilakukan identifikasi, analisis, dan pemetaan terhadap seluruh peraturan perundang-undangan yang tidak harmonis/sinkron/bersifat menghambat 
b. Telah dilakukan identifikasi, analisis, dan pemetaan terhadap sebagian peraturan perundang-undangan yang tidak harmonis/sinkron/bersifat menghambat
c. Belum dilakukan identifikasi, analisis, dan pemetaan terhadap peraturan perundang-undangan yang tidak harmonis/sinkron/bersifat menghambat</t>
  </si>
  <si>
    <t>a. Revisi atas peraturan perundang-undangan yang tidak harmonis/tidak sinkron/bersifat menghambat telah selesai dilakukan, atau tidak ditemukan adanya peraturan perundangan-undangan yang tidak harmonis
b. Upaya revisi atas peraturan perundang-undangan yang tidak harmonis/tidak sinkron/bersifat menghambat telah dilakukan, namun belum selesai
c. Belum dilakukan upaya revisi atas peraturan perundang-undangan yang tidak harmonis/tidak sinkron/bersifat menghambat</t>
  </si>
  <si>
    <t>a. Telah dilakukan identifikasi, analisis, dan pemetaan terhadap seluruh kebijakan yang tidak harmonis/sinkron/bersifat menghambat 
b. Telah dilakukan identifikasi, analisis, dan pemetaan terhadap sebagian kebijakan yang tidak harmonis/sinkron/bersifat menghambat
c. Belum dilakukan identifikasi, analisis, dan pemetaan terhadap kebijakan yang tidak harmonis/sinkron/bersifat menghambat</t>
  </si>
  <si>
    <t>Telah dilakukan revisi kebijakan yang tidak harmonis/tidak sinkron/bersifat menghambat</t>
  </si>
  <si>
    <t>a. Revisi atas kebijakan yang tidak harmonis/tidak sinkron/bersifat menghambat telah selesai dilakukan, atau tidak ditemukan adanya kebijakan yang tidak harmonis
b. Upaya revisi atas kebijakan yang tidak harmonis/tidak sinkron/bersifat menghambat telah dilakukan, namun belum selesai
c. Belum dilakukan upaya revisi atas kebijakann yang tidak harmonis/tidak sinkron/ bersifat menghambat</t>
  </si>
  <si>
    <r>
      <t>Adanya Sistem pengendalian penyusunan peraturan perundangan yang mensyaratkan adanya Rapat Koordinasi, Naskah Akademis/kajian/</t>
    </r>
    <r>
      <rPr>
        <i/>
        <sz val="11"/>
        <color theme="1"/>
        <rFont val="Calibri"/>
        <family val="2"/>
        <scheme val="minor"/>
      </rPr>
      <t>policy paper</t>
    </r>
    <r>
      <rPr>
        <sz val="11"/>
        <color theme="1"/>
        <rFont val="Calibri"/>
        <family val="2"/>
        <scheme val="minor"/>
      </rPr>
      <t>, dan Paraf Koordinasi</t>
    </r>
  </si>
  <si>
    <t>a. Telah disusun desain organisasi yang seluruh unit organisasinya sesuai dengan rencana strategis
b. Telah disusun desain organisasi yang sebagian unit organisasinya sesuai dengan rencana strategis
c.Desain organisasi belum disusun</t>
  </si>
  <si>
    <t>Telah dirumuskan mekanisme hubungan dan koordinasi antara Jabatan Pimpinan Tinggi (JPT) dengan Kelompok Jabatan Fungsional yang ditetapkan oleh pimpinan instansi.</t>
  </si>
  <si>
    <t>a. Mekanisme hubungan dan koordinasi antara JPT dengan kelompok jabatan fungsional telah dirumuskan dengan jelas pada seluruh unit organisasi yang ditetapkan oleh pimpinan instansi
b. Mekanisme hubungan dan koordinasi antara JPT dengan kelompok jabatan fungsional telah dirumuskan dengan jelas pada sebagian unit organisasi yang ditetapkan oleh pimpinan instansi
c.  Mekanisme hubungan dan koordinasi antara JPT dengan kelompok jabatan fungsional belum dirumuskan</t>
  </si>
  <si>
    <t>a. Telah dilakukan pengalihan jabatan struktural ke jabatan fungsional pada seluruh unit kerja sesuai kriteria unit organisasi yang berpotensi dialihkan
b. Telah dilakukan pengalihan jabatan struktural ke jabatan fungsional pada sebagian unit kerja sesuai kriteria unit organisasi yang berpotensi dialihkan
c. Pengalihan jabatan jabatan struktural ke jabatan fungsional belum dilakukan</t>
  </si>
  <si>
    <t>a. Seluruh unit organisasi telah mempunyai kelompok jabatan fungsional yang sesuai dengan tugas dan fungsi
b. Sebagian unit organisasi telah mempunyai kelompok jabatan fungsional yang sesuai dengan tugas dan fungsi
c. Belum ada kelompok jabatan fungsional yang sesuai dengan tugas dan fungsi</t>
  </si>
  <si>
    <t>Telah dilakukan evaluasi atas kesesuaian struktur organisasi dengan mandat/kewenangan</t>
  </si>
  <si>
    <t>a. Telah dilakukan evaluasi yang menganalisis kemungkinan tumpang tindih fungsi di seluruh unit kerja
b. Telah dilakukan evaluasi yang menganalisis kemungkinan tumpang tindih fungsi di sebagian unit kerja
c. Belum dilakukan evaluasi yang menganalisis kemungkinan tumpang tindih fungsi</t>
  </si>
  <si>
    <t>a. Telah dilakukan evaluasi yang menganalisis kemampuan struktur organisasi untuk adaptif terhadap perubahan lingkungan strategis di seluruh unit kerja
b. Telah dilakukan evaluasi yang menganalisis kemampuan struktur organisasi untuk adaptif terhadap perubahan lingkungan strategis di sebagian unit kerja
c. Belum dilakukan evaluasi yang menganalisis kemampuan struktur organisasi untuk adaptif terhadap perubahan lingkungan strategis</t>
  </si>
  <si>
    <t>a. Telah dilakukan evaluasi kesesuaian seluruh tugas dan fungsi dengan sasaran kinerja
b. Telah dilakukan evaluasi kesesuaian sebagian tugas dan fungsi dengan sasaran kinerja
c. Belum dilakukan evaluasi kesesuaian tugas dan fungsi dengan sasaran kinerja</t>
  </si>
  <si>
    <t>a. Telah dilakukan evaluasi yang menganalisis kemungkinan tumpang tindih seluruh fungsi
b. Telah dilakukan evaluasi yang menganalisis kemungkinan tumpang tindih sebagian fungsi
c. Belum dilakukan evaluasi yang menganalisis kemungkinan tumpang tindih fungsi</t>
  </si>
  <si>
    <t>a. Telah dilakukan evaluasi yang menganalisis kemampuan seluruh struktur organisasi untuk adaptif terhadap perubahan lingkungan strategis
b. Telah dilakukan evaluasi yang menganalisis kemampuan sebagian struktur organisasi untuk adaptif terhadap perubahan lingkungan strategis
c. Belum dilakukan evaluasi yang menganalisis kemampuan struktur organisasi untuk adaptif terhadap perubahan lingkungan strategis</t>
  </si>
  <si>
    <t>a. Seluruh hasil evaluasi telah ditindaklanjuti dengan mengajukan penyederhanaan birokrasi 
b. Sebagian besar hasil evaluasi telah ditindaklanjuti dengan mengajukan penyederhanaan birokrasi 
c. Sebagian kecil hasil evaluasi telah ditindaklanjuti dengan mengajukan penyederhanaan birokrasi 
d. Hasil evaluasi belum  ditindaklanjuti</t>
  </si>
  <si>
    <t>a. Seluruh hasil evaluasi telah ditindaklanjuti dengan mengajukan perubahan organisasi
b. Sebagian besar hasil evaluasi telah ditindaklanjuti dengan mengajukan perubahan organisasi
c. Sebagian kecil hasil evaluasi telah ditindaklanjuti dengan mengajukan perubahan organisasi
d. Hasil evaluasi belum ditindaklanjuti</t>
  </si>
  <si>
    <t>a. Seluruh hasil evaluasi telah ditindaklanjuti dengan mengajukan perubahan organisasi
b. Sebagian besar hasil evaluasi telah ditindaklanjuti dengan mengajukan perubahan organisasi
c. Sebagian kecil hasil evaluasi telah ditindaklanjuti dengan mengajukan perubahan organisasi
d. Hasil evaluasi belum  ditindaklanjuti</t>
  </si>
  <si>
    <t>a. Seluruh hasil evaluasi telah ditindaklanjuti dengan penyederhanaan birokrasi 
b. Sebagian besar hasil evaluasi telah ditindaklanjuti dengan penyederhanaan birokrasi 
c. Sebagian kecil hasil evaluasi telah ditindaklanjuti dengan penyederhanaan birokrasi 
d. Hasil evaluasi belum  ditindaklanjuti</t>
  </si>
  <si>
    <t>Telah disusun peta proses bisnis yang sesuai dengan pedoman penyusunan Peta Proses Bisnis Kementerian/Lembaga/Pemerintah Daerah</t>
  </si>
  <si>
    <t>a. Seluruh peta proses bisnis telah disusun sesuai dengan pedoman penyusunan Peta Proses Bisnis Kementerian/Lembaga/Pemerintah Daerah
b. Sebagian peta proses bisnis telah disusun sesuai dengan pedoman penyusunan Peta Proses Bisnis Kementerian/Lembaga/Pemerintah Daerah
c. Peta proses bisnis belum disusun sesuai dengan pedoman penyusunan Peta Proses Bisnis Kementerian/Lembaga/Pemerintah Daerah</t>
  </si>
  <si>
    <t>a. Seluruh peta proses bisnis telah sesuai dengan tugas dan fungsi
b. Sebagian peta proses bisnis telah sesuai dengan tugas dan fungsi
c. Peta proses bisnis belum sesuai dengan tugas dan fungsi</t>
  </si>
  <si>
    <t>a. Seluruh peta proses bisnis telah sesuai dengan dokumen rencana strategis dan rencana kerja organisasi
b. Sebagian peta proses bisnis telah sesuai dengan sebagian dokumen rencana strategis dan rencana kerja organisasi
c. Peta proses bisnis belum sesuai dengan dokumen rencana strategis dan rencana kerja organisasi</t>
  </si>
  <si>
    <t>a. Setiap jenjang organisasi telah memiliki peta proses bisnis yang selaras dengan kinerja
b. Sebagian besar  jenjang organisasi telah memiliki peta proses bisnis yang selaras dengan kinerja
c. Sebagian kecil jenjang organisasi telah memiliki peta proses bisnis yang selaras dengan kinerja
d. Peta proses bisnis belum selaras dengan kinerja</t>
  </si>
  <si>
    <t>Kementerian/Lembaga/Pemerintah Daerah memiliki Arsitektur SPBE</t>
  </si>
  <si>
    <t>Kementerian/Lembaga/Pemerintah Daerah memiliki Peta Rencana SPBE</t>
  </si>
  <si>
    <t>Tim Koordinasi SPBE Kementerian/Lembaga/Pemerintah Daerah melaksanakan tugas dan program kerjanya</t>
  </si>
  <si>
    <t>Kementerian/Lembaga/Pemerintah Daerah menerapkan Manajemen Layanan SPBE</t>
  </si>
  <si>
    <t>Kementerian/Lembaga/Pemerintah Daerah memiliki Layanan Kepegawaian Berbasis Elektronik</t>
  </si>
  <si>
    <t>Kementerian/Lembaga/Pemerintah Daerah memiliki Layanan Kearsipan Berbasis Elektronik</t>
  </si>
  <si>
    <t>Kementerian/Lembaga/Pemerintah Daerah memiliki Layanan Perencanaan, Penganggaran, dan Kinerja Berbasis Elektronik</t>
  </si>
  <si>
    <t>Kementerian/Lembaga/Pemerintah Daerah memiliki Layanan Publik Berbasis Elektronik</t>
  </si>
  <si>
    <t>a. Kriteria huruf b terpenuhi dan dokumen Arsitektur SPBE Instansi Pusat/Pemerintah Daerah telah dilakukan pemutakhiran sebagai tindak lanjut hasil reviu dan evaluasi
b. Kriteria huruf c terpenuhi dan dokumen Arsitektur SPBE Instansi Pusat/Pemerintah Daerah telah berpedoman pada Arsitektur SPBE Nasional. Selain itu, dokumen Arsitektur SPBE Instansi Pusat/Pemerintah Daerah telah dilakukan reviu dan evaluasi secara periodik
c. Kriteria huruf d telah terpenuhi dan dokumen Arsitektur SPBE telah mencakup seluruh referensi dan domain Arsitektur SPBE Instansi Pusat/Pemerintah Daerah (Proses Bisnis, Data dan Informasi, Infrastruktur SPBE, Aplikasi SPBE, Keamanan SPBE, dan Layanan SPBE)
d. Dokumen Arsitektur SPBE telah tersedia.
(Kondisi: Dokumen Arsitektur SPBE hanya mencakup sebagian dari referensi dan domain Arsitektur SPBE Instansi Pusat/Pemerintah Daerah (Proses Bisnis, Data dan Informasi, Infrastruktur SPBE, Aplikasi SPBE, Keamanan SPBE, dan Layanan SPBE)).
e. Dokumen Arsitektur SPBE belum tersedia/masih dalam bentuk konsep</t>
  </si>
  <si>
    <t>a. Kriteria huruf b telah terpenuhi dan dokumen Peta Rencana SPBE Instansi Pusat/Pemerintah Daerah telah dilakukan pemutakhiran sebagai tindak lanjut hasil reviu dan evaluasi
b. Kriteria huruf c telah terpenuhi dan dokumen Peta Rencana SPBE Instansi Pusat/Pemerintah Daerah telah diterapkan secara konsisten melalui rencana kerja dan anggaran 3 (tiga) tahun terakhir. Selain itu, dokumen Peta Rencana SPBE Instansi Pusat/Pemerintah Daerah telah dilakukan reviu dan evaluasi secara periodik
c. Kriteria huruf d telah terpenuhi dan dokumen Peta Rencana SPBE telah mengatur seluruh muatan Peta Rencana SPBE Instansi Pusat/Pemerintah Daerah secara lengkap (Tata Kelola SPBE, Manajemen SPBE, Layanan SPBE, Infrastruktur SPBE, Aplikasi SPBE, Keamanan SPBE, Audit Teknologi SPBE dan Audit TIK)
d. Dokumen Peta Rencana SPBE telah tersedia
(Kondisi: dokumen Peta Rencana SPBE belum mengatur muatan Peta Rencana SPBE Instansi Pusat/Pemerintah Daerah secara lengkap (Tata Kelola SPBE, Manajemen SPBE, Layanan SPBE, Infrastruktur SPBE, Aplikasi SPBE, Keamanan SPBE, Audit Teknologi SPBE dan Audit TIK))
e. Dokumen Peta Rencana SPBE Instansi Pusat/Pemerintah Daerah belum tersedia/masih dalam bentuk konsep</t>
  </si>
  <si>
    <t>a. Kriteria huruf b telah terpenuhi dan hasil reviu dan evaluasi tugas/program kerja Tim Koordinasi SPBE Instansi Pusat/Pemerintah Daerah telah ditindaklanjuti melalui perbaikan tugas/program kerja Tim Koordinasi SPBE Instansi Pusat/Pemerintah Daerah dan pelaksanaannya
b. Kriteria huruf c telah terpenuhi dan program kerja Tim Koordinasi SPBE Instansi Pusat/Pemerintah Daerah telah dikomunikasikan/dikoordinasikan kepada semua unit kerja/perangkat daerah terkait di Instansi Pusat/Pemerintah Daerah. Selain itu, tugas/program kerja Tim Koordinasi SPBE Instansi Pusat/Pemerintah Daerah telah dilakukan reviu dan evaluasi
c. Kriteria huruf d telah terpenuhi dan tugas/program kerja Tim Koordinasi SPBE Instansi Pusat/Pemerintah Daerah telah dilaksanakan seluruhnya
(Kondisi: program kerja Tim Koordinasi SPBE Instansi Pusat/Pemerintah Daerah belum dikomunikasikan/dikoordinasikan kepada semua unit kerja/perangkat daerah terkait di Instansi Pusat/Pemerintah Daerah)
d. Kriteria huruf e telah terpenuhi dan tugas/program kerja Tim Koordinasi SPBE Instansi Pusat/Pemerintah Daerah telah dilaksanakan sesuai perencanaan.
(Kondisi: tugas/program kerja Tim Koordinasi SPBE Instansi Pusat/Pemerintah Daerah belum dilaksanakan seluruhnya)
e. Tim Koordinasi SPBE Instansi Pusat/Pemerintah Daerah telah terbentuk.
(Kondisi: Tugas/program kerja Tim Koordinasi SPBE Instansi Pusat/Pemerintah Daerah dilaksanakan tanpa perencanaan)</t>
  </si>
  <si>
    <t>a. Kriteria huruf b telah terpenuhi serta hasil reviu dan evaluasi telah ditindaklanjuti melalui perbaikan Manajemen Layanan SPBE
b. Kriteria huruf c telah terpenuhi, Manajemen Layanan SPBE telah diterapkan dengan menggunakan sistem aplikasi manajemen layanan, dan kegiatan Manajemen Layanan SPBE telah dilakukan reviu dan evaluasi
c. Kriteria huruf d telah terpenuhi dan Manajemen Layanan SPBE dilaksanakan pada semua proses Manajemen Layanan SPBE (Pelayanan Pengguna SPBE dan Pengoperasian Layanan SPBE)
d. Kriteria huruf e telah terpenuhi dan Manajemen Layanan SPBE dilaksanakan dengan perencanaan
(Kondisi: Manajemen Layanan SPBE dilaksanakan pada sebagian proses Manajemen Layanan SPBE (Pelayanan Pengguna SPBE dan Pengoperasian Layanan SPBE))
e. Manajemen Layanan SPBE telah dilaksanakan
(Kondisi: Manajemen Layanan SPBE dilaksanakan tanpa perencanaan)</t>
  </si>
  <si>
    <t>a. Kriteria huruf b telah terpenuhi dan Layanan Kepegawaian Berbasis Elektronik telah dilakukan perbaikan berdasarkan hasil reviu dan evaluasi terhadap perubahan lingkungan, peraturan perundang-undangan, teknologi atau kebutuhan Instansi Pusat/Pemerintah Daerah
b. Kriteria huruf c telah terpenuhi dan Layanan Kepegawaian Berbasis Elektronik memberikan layanan kolaborasi dengan layanan elektronik lain, misalnya Layanan Kinerja Berbasis Elektronik, Layanan Keuangan Berbasis Elektronik, Layanan Kepegawaian Berbasis Elektronik Instansi Pusat/Pemerintah Daerah lain, dan/atau layanan SPBE Instansi Pusat/Pemerintah Daerah lain
c. Kriteria huruf d telah terpenuhi dan Layanan Kepegawaian Berbasis Elektronik memberikan layanan transaksi kepada pengguna terkait kepegawaian seperti transaksi basis data, validasi data, mekanisme persetujuan, dan analisis data
d. Kriteria huruf e telah terpenuhi dan Layanan Kepegawaian Berbasis Elektronik memberikan layanan interaksi terkait kepegawaian seperti pencarian informasi, pengunggahan dan pengunduhan dokumen
e. Layanan Kepegawaian Berbasis Elektronik hanya memberikan layanan informasi terkait kepegawaian</t>
  </si>
  <si>
    <t>a. Kriteria huruf b telah terpenuhi dan Layanan Kearsipan Berbasis Elektronik telah dilakukan perbaikan berdasarkan hasil reviu dan evaluasi terhadap perubahan lingkungan, peraturan perundang-undangan, teknologi atau kebutuhan Instansi Pusat/Pemerintah Daerah
b. Kriteria huruf c telah terpenuhi dan Layanan Kearsipan Berbasis Elektronik memberikan layanan kolaborasi dengan layanan elektronik lain, misalnya Layanan Pengadaan Barang dan Jasa Berbasis Elektronik,  Layanan Kepegawaian Berbasis Elektronik, Layanan Kearsipan Berbasis Elektronik Instansi Pusat/Pemerintah Daerah lain, dan/atau layanan SPBE Instansi Pusat/Pemerintah Daerah lain
c. Kriteria huruf d telah terpenuhi dan Layanan Kearsipan Berbasis Elektronik memberikan layanan transaksi kepada pengguna terkait kearsipan seperti transaksi basis data, validasi data, mekanisme persetujuan, dan analisis data
d. Kriteria huruf e telah terpenuhi dan Layanan Kearsipan Berbasis Elektronik memberikan layanan interaksi terkait kearsipan seperti pencarian informasi, pengunggahan dan pengunduhan dokumen
e. Layanan Kearsipan Berbasis Elektronik hanya memberikan layanan informasi terkait kearsipan</t>
  </si>
  <si>
    <t>a. Kriteria huruf b telah terpenuhi dan Layanan Perencanaan, Penganggaran, dan Kinerja Berbasis Elektronik telah dilakukan perbaikan berdasarkan hasil reviu dan evaluasi terhadap perubahan lingkungan, peraturan perundang-undangan, teknologi atau kebutuhan Instansi Pusat/Pemerintah Daerah
b. Kriteria huruf c telah terpenuhi dan Layanan Perencanaan, Penganggaran, dan Kinerja Berbasis Elektronik memberikan layanan kolaborasi dengan layanan elektronik lain, misalnya layanan penganggaran berbasis elektronik, layanan keuangan berbasis elektronik, layanan pengadaan berbasis elektronik, layanan perencanaan, penganggaran, dan kinerja Berbasis Elektronik Instansi Pusat/Pemerintah Daerah lain, dan/atau layanan SPBE Instansi Pusat/Pemerintah Daerah lain
c. Kriteria huruf d telah terpenuhi dan Layanan Perencanaan, Penganggaran, dan Kinerja Berbasis Elektronik memberikan layanan transaksi kepada pengguna terkait perencanaan, penganggaran, dan kinerja kegiatan pemerintah seperti transaksi basis data, validasi data, mekanisme persetujuan, dan analisis data
d. Kriteria huruf e telah terpenuhi dan Layanan Perencanan, Penganggaran, dan Kinerja Berbasis Elektronik memberikan layanan interaksi terkait perencanaan, penganggaran, dan kinerja kegiatan pemerintah seperti pencarian informasi, pengunggahan dokumen perencanaan, dan pengunduhan dokumen perencanaan
e. Layanan Perencanan, Penganggaran, dan Kinerja Berbasis Elektronik hanya memberikan layanan informasi terkait perencanaan, penganggaran, dan kinerja kegiatan pemerintah</t>
  </si>
  <si>
    <t>a. Kriteria huruf b telah terpenuhi dan Layanan Publik Berbasis Elektronik telah dilakukan perbaikan berdasarkan hasil reviu dan evaluasi terhadap perubahan lingkungan, peraturan perundang-undangan, teknologi dan kebutuhan Instansi Pusat/Pemerintah Daerah
b. Kriteria huruf c telah terpenuhi dan Layanan Publik Berbasis Elektronik memberikan layanan kolaborasi dengan layanan elektronik lain, misalnya  Layanan Publik Sektoral Berbasis Elektronik Instansi Pusat/Pemerintah Daerah lain, dan/atau layanan SPBE Instansi Pusat/Pemerintah Daerah lain
c. Kriteria huruf d telah terpenuhi dan Layanan Publik Berbasis Elektronik memberikan layanan transaksi kepada pengguna terkait Publik Sektoral kegiatan pemerintah seperti transaksi basis data, validasi data, mekanisme persetujuan, dan analisis data
d. Kriteria huruf e telah terpenuhi dan Layanan Publik Berbasis Elektronik memberikan layanan interaksi terkait Publik Sektoral kegiatan pemerintah seperti pencarian informasi, pengunggahan dokumen Publik Sektoral, dan pengunduhan dokumen Publik Sektoral
e. Layanan Publik Berbasis Elektronik hanya memberikan layanan informasi terkait Publik Sektoral kegiatan pemerintah</t>
  </si>
  <si>
    <t>Perhitungan formasi jabatan yang menunjang kinerja utama organisasi telah dihitung dan diformalkan</t>
  </si>
  <si>
    <t>Perhitungan kebutuhan pegawai telah dilakukan sesuai kebutuhan organisasi</t>
  </si>
  <si>
    <t>a. Perhitungan formasi jabatan yang menunjang kinerja utama organisasi telah dihitung dan diformalkan pada seluruh unit kerja
b. Perhitungan formasi jabatan yang menunjang kinerja utama organisasi telah dihitung dan diformalkan pada sebagian besar unit kerja
c. Perhitungan formasi jabatan yang menunjang kinerja utama organisasi telah dihitung dan diformalkan pada sebagian kecil unit kerja
d. Belum dilakukan Perhitungan formasi jabatan yang menunjang kinerja utama organisasi</t>
  </si>
  <si>
    <t>a. Perhitungan kebutuhan pegawai telah dilakukan sesuai kebutuhan unit kerja
b. Perhitungan kebutuhan pegawai telah dilakukan namun belum sesuai kebutuhan unit kerja
c. Perhitungan kebutuhan pegawai belum dilakukan</t>
  </si>
  <si>
    <t xml:space="preserve">a. Analisis seluruh  jabatan dan  beban kerja telah dilakukan
b. Analisis sebagian  jabatan dan  beban kerja telah dilakukan
c. Analisis jabatan dan analisis beban kerja belum dilakukan </t>
  </si>
  <si>
    <t>Ya, apabila terdapat kebijakan tentang kompetensi jabatan</t>
  </si>
  <si>
    <r>
      <t xml:space="preserve">Telah dilakukan </t>
    </r>
    <r>
      <rPr>
        <i/>
        <sz val="11"/>
        <color theme="1"/>
        <rFont val="Calibri"/>
        <family val="2"/>
        <scheme val="minor"/>
      </rPr>
      <t>asessment</t>
    </r>
    <r>
      <rPr>
        <sz val="11"/>
        <color theme="1"/>
        <rFont val="Calibri"/>
        <family val="2"/>
        <scheme val="minor"/>
      </rPr>
      <t xml:space="preserve"> pegawai</t>
    </r>
  </si>
  <si>
    <t>a. Seluruh capaian kinerja individu telah dijadikan dasar untuk pemberian tunjangan kinerja
b. Sebagian besar capaian kinerja individu telah dijadikan dasar untuk pemberian tunjangan kinerja
c. Sebagian kecil capaian kinerja individu telah dijadikan dasar untuk pemberian tunjangan kinerja
d. Capaian kinerja individu belum dijadikan dasar untuk pemberian tunjangan kinerja</t>
  </si>
  <si>
    <t xml:space="preserve">a. Penerapan penetapan kinerja individu telah dilakukan terhadap seluruh pegawai
b. Penerapan penetapan kinerja individu telah dilakukan terhadap sebagian besar pegawai
c. Penerapan penetapan kinerja individu telah dilakukan terhadap sebagian kecil pegawai
d. Belum ada penerapan penetapan kinerja individu </t>
  </si>
  <si>
    <t>a. Seluruh penilaian kinerja individu terkait dengan kinerja organisasi
b. Sebagian besar penilaian kinerja individu terkait dengan kinerja organisasi
c. Sebagian kecil penilaian kinerja individu terkait dengan kinerja organisasi 
d. Penilaian kinerja individu belum terkait dengan kinerja organisasi</t>
  </si>
  <si>
    <t>a. Seluruh ukuran kinerja individu sesuai dengan indikator kinerja individu level diatasnya
b. Sebagian besar ukuran kinerja individu sesuai dengan indikator kinerja individu level diatasnya
c. Sebagian kecil ukuran kinerja individu sesuai dengan indikator kinerja individu level diatasnya
d. Ukuran kinerja individu belum ada yang sesuai dengan indikator kinerja individu level diatasnya</t>
  </si>
  <si>
    <t>a. Hasil penilaian kinerja individu telah dijadikan dasar untuk pengembangan karir individu/pemberian penghargaan dan sanksi lainnya terhadap seluruh pegawai
b. Hasil penilaian kinerja individu telah dijadikan dasar untuk pengembangan karir individu/pemberian penghargaan dan sanksi lainnya terhadap sebagian besar pegawai
c. Hasil penilaian kinerja individu telah dijadikan dasar untuk pengembangan karir individu/pemberian penghargaan dan sanksi lainnya terhadap sebagian kecil pegawai 
d. Hasil penilaian kinerja individu belum dijadikan dasar untuk pengembangan karir individu/pemberian penghargaan dan sanksi lainnya terhadap seluruh pegawai</t>
  </si>
  <si>
    <r>
      <t xml:space="preserve">a. Seluruh hasil penilaian kinerja individu telah dijadikan dasar untuk pengembangan karir individu/pemberian </t>
    </r>
    <r>
      <rPr>
        <i/>
        <sz val="11"/>
        <color theme="1"/>
        <rFont val="Calibri"/>
        <family val="2"/>
        <scheme val="minor"/>
      </rPr>
      <t>reward</t>
    </r>
    <r>
      <rPr>
        <sz val="11"/>
        <color theme="1"/>
        <rFont val="Calibri"/>
        <family val="2"/>
        <scheme val="minor"/>
      </rPr>
      <t xml:space="preserve"> </t>
    </r>
    <r>
      <rPr>
        <i/>
        <sz val="11"/>
        <color theme="1"/>
        <rFont val="Calibri"/>
        <family val="2"/>
        <scheme val="minor"/>
      </rPr>
      <t xml:space="preserve">and punishment </t>
    </r>
    <r>
      <rPr>
        <sz val="11"/>
        <color theme="1"/>
        <rFont val="Calibri"/>
        <family val="2"/>
        <scheme val="minor"/>
      </rPr>
      <t xml:space="preserve">lainnya
b. Sebagian besar hasil penilaian kinerja individu telah dijadikan dasar untuk pengembangan karir individu/pemberian </t>
    </r>
    <r>
      <rPr>
        <i/>
        <sz val="11"/>
        <color theme="1"/>
        <rFont val="Calibri"/>
        <family val="2"/>
        <scheme val="minor"/>
      </rPr>
      <t>reward and punishment</t>
    </r>
    <r>
      <rPr>
        <sz val="11"/>
        <color theme="1"/>
        <rFont val="Calibri"/>
        <family val="2"/>
        <scheme val="minor"/>
      </rPr>
      <t xml:space="preserve"> lainnya
c. Sebagian kecil penilaian kinerja individu telah dijadikan dasar untuk pengembangan karir individu/pemberian r</t>
    </r>
    <r>
      <rPr>
        <i/>
        <sz val="11"/>
        <color theme="1"/>
        <rFont val="Calibri"/>
        <family val="2"/>
        <scheme val="minor"/>
      </rPr>
      <t xml:space="preserve">eward and punishment </t>
    </r>
    <r>
      <rPr>
        <sz val="11"/>
        <color theme="1"/>
        <rFont val="Calibri"/>
        <family val="2"/>
        <scheme val="minor"/>
      </rPr>
      <t>lainnya
d. Hasil penilaian kinerja individu belum dijadikan dasar untuk pemberian r</t>
    </r>
    <r>
      <rPr>
        <i/>
        <sz val="11"/>
        <color theme="1"/>
        <rFont val="Calibri"/>
        <family val="2"/>
        <scheme val="minor"/>
      </rPr>
      <t>eward and punishment</t>
    </r>
    <r>
      <rPr>
        <sz val="11"/>
        <color theme="1"/>
        <rFont val="Calibri"/>
        <family val="2"/>
        <scheme val="minor"/>
      </rPr>
      <t xml:space="preserve"> lainnya</t>
    </r>
  </si>
  <si>
    <r>
      <t>Adanya pemberian sanksi dan imbalan (</t>
    </r>
    <r>
      <rPr>
        <i/>
        <sz val="11"/>
        <color theme="1"/>
        <rFont val="Calibri"/>
        <family val="2"/>
        <scheme val="minor"/>
      </rPr>
      <t>reward</t>
    </r>
    <r>
      <rPr>
        <sz val="11"/>
        <color theme="1"/>
        <rFont val="Calibri"/>
        <family val="2"/>
        <scheme val="minor"/>
      </rPr>
      <t>)</t>
    </r>
  </si>
  <si>
    <r>
      <t>a. Adanya pemberian sanksi dan imbalan (</t>
    </r>
    <r>
      <rPr>
        <i/>
        <sz val="11"/>
        <color theme="1"/>
        <rFont val="Calibri"/>
        <family val="2"/>
        <scheme val="minor"/>
      </rPr>
      <t>reward</t>
    </r>
    <r>
      <rPr>
        <sz val="11"/>
        <color theme="1"/>
        <rFont val="Calibri"/>
        <family val="2"/>
        <scheme val="minor"/>
      </rPr>
      <t>) di seluruh unit organisasi
b. Adanya pemberian sanksi dan imbalan (</t>
    </r>
    <r>
      <rPr>
        <i/>
        <sz val="11"/>
        <color theme="1"/>
        <rFont val="Calibri"/>
        <family val="2"/>
        <scheme val="minor"/>
      </rPr>
      <t>reward</t>
    </r>
    <r>
      <rPr>
        <sz val="11"/>
        <color theme="1"/>
        <rFont val="Calibri"/>
        <family val="2"/>
        <scheme val="minor"/>
      </rPr>
      <t>) di sebagian besar unit organisasi
c. Adanya pemberian sanksi dan imbalan (</t>
    </r>
    <r>
      <rPr>
        <i/>
        <sz val="11"/>
        <color theme="1"/>
        <rFont val="Calibri"/>
        <family val="2"/>
        <scheme val="minor"/>
      </rPr>
      <t>reward</t>
    </r>
    <r>
      <rPr>
        <sz val="11"/>
        <color theme="1"/>
        <rFont val="Calibri"/>
        <family val="2"/>
        <scheme val="minor"/>
      </rPr>
      <t>) di sebagian kecil unit organisasi
d. Belum ada pemberian sanksi dan imbalan (</t>
    </r>
    <r>
      <rPr>
        <i/>
        <sz val="11"/>
        <color theme="1"/>
        <rFont val="Calibri"/>
        <family val="2"/>
        <scheme val="minor"/>
      </rPr>
      <t>reward</t>
    </r>
    <r>
      <rPr>
        <sz val="11"/>
        <color theme="1"/>
        <rFont val="Calibri"/>
        <family val="2"/>
        <scheme val="minor"/>
      </rPr>
      <t>) di unit organisasi</t>
    </r>
  </si>
  <si>
    <t>a. Seluruh aturan disiplin/kode etik/kode perilaku instansi telah diimplementasikan
b. Sebagian besar aturan disiplin/kode etik/kode perilaku instansi telah diimplementasikan
c. Sebagian kecil aturan disiplin/kode etik/kode perilaku instansi telah diimplementasikan
d. Aturan disiplin/kode etik/kode perilaku instansi belum diimplementasikan</t>
  </si>
  <si>
    <t>Adanya monitoring dan evaluasi atas pelaksanaan aturan disiplin/kode etik/kode perilaku</t>
  </si>
  <si>
    <t xml:space="preserve">a. Adanya monev atas pelaksanaan aturan disiplin/kode etik/kode perilaku  secara berkala
b. Adanya monev atas pelaksanaan aturan disiplin/kode etik/kode perilaku tidak berkala
c. Belum ada monev atas pelaksanaan aturan disiplin/kode etik/kode perilaku </t>
  </si>
  <si>
    <t>a. Seluruh unit organisasi telah menetapkan peta jabatan
b. Sebagian besar unit organisasi telah menetapkan peta jabatan
c. Sebagian kecil unit organisasi telah menetapkan peta jabatan
d. Unit organisasi belum menetapkan peta jabatan</t>
  </si>
  <si>
    <t>a. Seluruh unit organisasi telah menetapkan kelas jabatan
b. Sebagian besar unit organisasi telah menetapkan kelas jabatan
c. Sebagian kecil unit organisasi telah menetapkan kelas jabatan
d. Unit organisasi belum menetapkan kelas jabatan</t>
  </si>
  <si>
    <t>Pimpinan memantau rencana aksi kinerja secara berkala</t>
  </si>
  <si>
    <t>a. Pimpinan unit kerja terlibat secara langsung pada seluruh penyusunan Renstra
b. Pimpinan unit kerja terlibat secara langsung pada sebagian besar penyusunan Renstra
c. Pimpinan unit kerja terlibat secara langsung pada sebagian kecil penyusunan Renstra
d. Pimpinan unit kerja belum terlibat secara langsung pada saat penyusunan Renstra</t>
  </si>
  <si>
    <t>a. Seluruh pimpinan terlibat secara langsung pada saat penyusunan Penetapan Kinerja
b. Sebagian besar pimpinan terlibat secara langsung pada saat penyusunan Penetapan Kinerja
c. Sebagian kecil pimpinan terlibat secara langsung pada saat penyusunan Penetapan Kinerja
d. Belum ada pimpinan yang  terlibat secara langsung pada saat penyusunan Penetapan Kinerja</t>
  </si>
  <si>
    <t>a. Seluruh pimpinan terlibat secara langsung pada saat penyusunan Renstra
b. Sebagian besar pimpinan terlibat secara langsung pada saat penyusunan Renstra
c. Sebagian kecil pimpinan terlibat secara langsung pada saat penyusunan Renstra
d. Belum ada pimpinan yang terlibat secara langsung pada saat penyusunan Renstra</t>
  </si>
  <si>
    <t>a. Seluruh pimpinan memantau pencapaian kinerja secara berkala
b. Sebagian besar pimpinan memantau pencapaian kinerja secara berkala
c. Sebagian kecil pimpinan memantau pencapaian kinerja secara berkala
d. Belum ada pimpinan yang memantau pencapaian kinerja secara berkala</t>
  </si>
  <si>
    <t>a. Pimpinan unit kerja terlibat secara langsung pada seluruh penyusunan Penetapan Kinerja
b. Pimpinan unit kerja terlibat secara langsung pada sebagian besar penyusunan Penetapan Kinerja
c. Pimpinan unit kerja terlibat secara langsung pada sebagian kecil penyusunan Penetapan Kinerja
d. Pimpinan unit kerja belum terlibat secara langsung pada saat penyusunan Penetapan Kinerja</t>
  </si>
  <si>
    <t>a. Pimpinan unit kerja memantau seluruh pencapaian kinerja secara berkala
b. Pimpinan unit kerja memantau sebagian besar pencapaian kinerja secara berkala
c. Pimpinan unit kerja memantau sebagian kecil pencapaian kinerja secara berkala
d. Pimpinan unit kerja belum memantau pencapaian kinerja secara berkala</t>
  </si>
  <si>
    <t>a. Pimpinan memahami kinerja serta strategi pencapaiannya dalam jangka menengah
b. Pimpinan terlibat secara langsung dalam setiap proses  penyusunan dan atau revisi dokumen perencanaan jangka menengah, namun tidak memahami kinerja serta strategi pencapaiannya dalam jangka menengah
c. Peran pimpinan hanya menandatangani dokumen perencanaan jangka menengah
d. Dokumen perencanaan jangka menengah tidak ada</t>
  </si>
  <si>
    <t>a. Pimpinan memahami kinerja yang harus dicapai setiap tahun
b. Pimpinan terlibat secara langsung dalam setiap proses  penyusunan dan atau revisi dokumen perencanaan kinerja tahunan, namun tidak memahami kinerja yang harus dicapai setiap tahun
c. Peran pimpinan hanya menandatangani dokumen perencanaan kinerja tahunan
d. Dokumen perencanaan kinerja tahunan tidak ada</t>
  </si>
  <si>
    <t>a. Pimpinan menindaklanjuti hasil pemantauan rencana aksi secara berkala
b. Pimpinan memantau pencapaian rencana aksi secara berkala
c. Pimpinan menyusun rencana aksi pencapaian kinerja secara berkala
d. Pimpinan tidak membuat rencana aksi pencapaian kinerja</t>
  </si>
  <si>
    <t>a. Pimpinan unit kerja memahami kinerja serta strategi pencapaiannya dalam jangka menengah
b. Pimpinan unit kerja terlibat secara langsung dalam setiap proses  penyusunan dan atau revisi dokumen perencanaan jangka menengah, namun tidak memahami kinerja serta strategi pencapaiannya dalam jangka menengah
c. Peran pimpinan unit kerja hanya menandatangani dokumen perencanaan jangka menengah
d. Dokumen perencanaan jangka menengah tidak ada</t>
  </si>
  <si>
    <t>a. Pimpinan unit kerja memahami kinerja yang harus dicapai setiap tahun
b. Pimpinan unit kerja terlibat secara langsung dalam setiap proses  penyusunan dan atau revisi dokumen perencanaan kinerja tahunan, namun tidak memahami kinerja yang harus dicapai setiap tahun
c. Peran pimpinan unit kerja hanya menandatangani dokumen perencanaan kinerja tahunan
d. Dokumen perencanaan kinerja tahunan tidak ada</t>
  </si>
  <si>
    <r>
      <t xml:space="preserve">Telah dilakukan </t>
    </r>
    <r>
      <rPr>
        <i/>
        <sz val="11"/>
        <color theme="1"/>
        <rFont val="Calibri"/>
        <family val="2"/>
        <scheme val="minor"/>
      </rPr>
      <t xml:space="preserve">public campaign </t>
    </r>
  </si>
  <si>
    <r>
      <t xml:space="preserve">a. </t>
    </r>
    <r>
      <rPr>
        <i/>
        <sz val="11"/>
        <color theme="1"/>
        <rFont val="Calibri"/>
        <family val="2"/>
        <scheme val="minor"/>
      </rPr>
      <t>Public campaign</t>
    </r>
    <r>
      <rPr>
        <sz val="11"/>
        <color theme="1"/>
        <rFont val="Calibri"/>
        <family val="2"/>
        <scheme val="minor"/>
      </rPr>
      <t xml:space="preserve"> telah dilakukan secara berkala
b. </t>
    </r>
    <r>
      <rPr>
        <i/>
        <sz val="11"/>
        <color theme="1"/>
        <rFont val="Calibri"/>
        <family val="2"/>
        <scheme val="minor"/>
      </rPr>
      <t>Public campaign</t>
    </r>
    <r>
      <rPr>
        <sz val="11"/>
        <color theme="1"/>
        <rFont val="Calibri"/>
        <family val="2"/>
        <scheme val="minor"/>
      </rPr>
      <t xml:space="preserve"> dilakukan tidak secara berkala
c. Belum dilakukan </t>
    </r>
    <r>
      <rPr>
        <i/>
        <sz val="11"/>
        <color theme="1"/>
        <rFont val="Calibri"/>
        <family val="2"/>
        <scheme val="minor"/>
      </rPr>
      <t xml:space="preserve">public campaign </t>
    </r>
  </si>
  <si>
    <t>Ya, apabila UPG melaporkan secara berkala tentang praktek gratifikasi</t>
  </si>
  <si>
    <r>
      <t>a.</t>
    </r>
    <r>
      <rPr>
        <i/>
        <sz val="11"/>
        <color theme="1"/>
        <rFont val="Calibri"/>
        <family val="2"/>
        <scheme val="minor"/>
      </rPr>
      <t xml:space="preserve"> Public campaign</t>
    </r>
    <r>
      <rPr>
        <sz val="11"/>
        <color theme="1"/>
        <rFont val="Calibri"/>
        <family val="2"/>
        <scheme val="minor"/>
      </rPr>
      <t xml:space="preserve"> telah dilakukan secara berkala
b. </t>
    </r>
    <r>
      <rPr>
        <i/>
        <sz val="11"/>
        <color theme="1"/>
        <rFont val="Calibri"/>
        <family val="2"/>
        <scheme val="minor"/>
      </rPr>
      <t>Public campaign</t>
    </r>
    <r>
      <rPr>
        <sz val="11"/>
        <color theme="1"/>
        <rFont val="Calibri"/>
        <family val="2"/>
        <scheme val="minor"/>
      </rPr>
      <t xml:space="preserve"> dilakukan tidak secara berkala
c. Belum dilakukan </t>
    </r>
    <r>
      <rPr>
        <i/>
        <sz val="11"/>
        <color theme="1"/>
        <rFont val="Calibri"/>
        <family val="2"/>
        <scheme val="minor"/>
      </rPr>
      <t xml:space="preserve">public campaign </t>
    </r>
  </si>
  <si>
    <t>a. Seluruh organisasi telah membangun lingkungan pengendalian
b. Sebagian organisasi telah membangun lingkungan pengendalian
c. Belum ada pembangunan lingkungan pengendalian</t>
  </si>
  <si>
    <t xml:space="preserve">a. Seluruh organisasi telah melakukan penilaian risiko 
b. Sebagian besar organisasi telah melakukan penilaian risiko 
c. Sebagian kecil organisasi telah melakukan penilaian risiko 
d. Belum dilakukan penilaian risiko </t>
  </si>
  <si>
    <t>a. Seluruh unit kerja telah melakukan monitoring dan evaluasi secara berkala serta memberikan perbaikan dalam penerapan SPI
b. Seluruh unit kerja telah melakukan monitoring dan evaluasi secara berkala namun belum memberikan perbaikan dalam penerapan SPI
c. Seluruh unit kerja telah melakukan monitoring dan evaluasi belum secara berkala
d. Belum dilakukan monitoring dan evaluasi atas penerapan SPI</t>
  </si>
  <si>
    <t>Sistem Pengendalian Internal (SPI) telah diinformasikan dan dikomunikasikan kepada seluruh pihak terkait</t>
  </si>
  <si>
    <t xml:space="preserve">a. Seluruh organisasi mengimplementasikan penanganan pengaduan masyarakat
b. Sebagian besar organisasi mengimplementasikan penanganan pengaduan masyarakat
c. Sebagian kecil organisasi mengimplementasikan penanganan pengaduan masyrakat
d. Penanganan pengaduan masyarakat belum diimplementasikan </t>
  </si>
  <si>
    <t>a. Seluruh hasil penanganan pengaduan masyarakat telah tditindaklanjuti
b. Sebagian besar hasil penanganan pengaduan masyarakat telah ditindaklanjuti
c. Sebagian kecil hasil penanganan pengaduan masyarakat telah ditindaklanjuti
d. Belum ada tindak lanjut penanganan pengaduan masyarakat</t>
  </si>
  <si>
    <t>a. Seluruh hasil penanganan pengaduan masyarakat telah ditindaklanjuti
b. Sebagian besar Hasil penanganan pengaduan masyarakat telah ditindaklanjuti
c. Sebagian kecil Hasil penanganan pengaduan masyarakat telah ditindaklanjuti
d.Belum ada tindak lanjut penanganan pengaduan masyarakat</t>
  </si>
  <si>
    <r>
      <rPr>
        <i/>
        <sz val="11"/>
        <color theme="1"/>
        <rFont val="Calibri"/>
        <family val="2"/>
        <scheme val="minor"/>
      </rPr>
      <t>Whistle Blowing System</t>
    </r>
    <r>
      <rPr>
        <sz val="11"/>
        <color theme="1"/>
        <rFont val="Calibri"/>
        <family val="2"/>
        <scheme val="minor"/>
      </rPr>
      <t xml:space="preserve"> telah disosialisasikan</t>
    </r>
  </si>
  <si>
    <r>
      <t xml:space="preserve">a. </t>
    </r>
    <r>
      <rPr>
        <i/>
        <sz val="11"/>
        <color theme="1"/>
        <rFont val="Calibri"/>
        <family val="2"/>
        <scheme val="minor"/>
      </rPr>
      <t>Whistle blowing system</t>
    </r>
    <r>
      <rPr>
        <sz val="11"/>
        <color theme="1"/>
        <rFont val="Calibri"/>
        <family val="2"/>
        <scheme val="minor"/>
      </rPr>
      <t xml:space="preserve"> disosialisasikan ke seluruh pegawai
b. </t>
    </r>
    <r>
      <rPr>
        <i/>
        <sz val="11"/>
        <color theme="1"/>
        <rFont val="Calibri"/>
        <family val="2"/>
        <scheme val="minor"/>
      </rPr>
      <t>Whistle blowing system</t>
    </r>
    <r>
      <rPr>
        <sz val="11"/>
        <color theme="1"/>
        <rFont val="Calibri"/>
        <family val="2"/>
        <scheme val="minor"/>
      </rPr>
      <t xml:space="preserve"> disosialisasikan ke sebagian besar pegawai
c. </t>
    </r>
    <r>
      <rPr>
        <i/>
        <sz val="11"/>
        <color theme="1"/>
        <rFont val="Calibri"/>
        <family val="2"/>
        <scheme val="minor"/>
      </rPr>
      <t>Whistle blowing system</t>
    </r>
    <r>
      <rPr>
        <sz val="11"/>
        <color theme="1"/>
        <rFont val="Calibri"/>
        <family val="2"/>
        <scheme val="minor"/>
      </rPr>
      <t xml:space="preserve"> disosialisasikan ke sebagian kecil pegawai 
d. </t>
    </r>
    <r>
      <rPr>
        <i/>
        <sz val="11"/>
        <color theme="1"/>
        <rFont val="Calibri"/>
        <family val="2"/>
        <scheme val="minor"/>
      </rPr>
      <t>Whistle blowing system</t>
    </r>
    <r>
      <rPr>
        <sz val="11"/>
        <color theme="1"/>
        <rFont val="Calibri"/>
        <family val="2"/>
        <scheme val="minor"/>
      </rPr>
      <t xml:space="preserve"> belum disosialisasikan</t>
    </r>
  </si>
  <si>
    <t>Whistle Blowing System</t>
  </si>
  <si>
    <r>
      <t xml:space="preserve">Telah terdapat </t>
    </r>
    <r>
      <rPr>
        <i/>
        <sz val="11"/>
        <color theme="1"/>
        <rFont val="Calibri"/>
        <family val="2"/>
        <scheme val="minor"/>
      </rPr>
      <t>Whistle Blowing System</t>
    </r>
  </si>
  <si>
    <r>
      <t xml:space="preserve">Ya, apabila terdapat kebijakan tentang </t>
    </r>
    <r>
      <rPr>
        <i/>
        <sz val="11"/>
        <color theme="1"/>
        <rFont val="Calibri"/>
        <family val="2"/>
        <scheme val="minor"/>
      </rPr>
      <t>Whistle Blowing System</t>
    </r>
  </si>
  <si>
    <r>
      <t xml:space="preserve">a. </t>
    </r>
    <r>
      <rPr>
        <i/>
        <sz val="11"/>
        <color theme="1"/>
        <rFont val="Calibri"/>
        <family val="2"/>
        <scheme val="minor"/>
      </rPr>
      <t>Whistle blowing system</t>
    </r>
    <r>
      <rPr>
        <sz val="11"/>
        <color theme="1"/>
        <rFont val="Calibri"/>
        <family val="2"/>
        <scheme val="minor"/>
      </rPr>
      <t xml:space="preserve"> disosialisasikan ke seluruh organisasi
b. </t>
    </r>
    <r>
      <rPr>
        <i/>
        <sz val="11"/>
        <color theme="1"/>
        <rFont val="Calibri"/>
        <family val="2"/>
        <scheme val="minor"/>
      </rPr>
      <t>Whistle blowing system</t>
    </r>
    <r>
      <rPr>
        <sz val="11"/>
        <color theme="1"/>
        <rFont val="Calibri"/>
        <family val="2"/>
        <scheme val="minor"/>
      </rPr>
      <t xml:space="preserve"> disosialisasikan ke sebagian besar organisasi
c. </t>
    </r>
    <r>
      <rPr>
        <i/>
        <sz val="11"/>
        <color theme="1"/>
        <rFont val="Calibri"/>
        <family val="2"/>
        <scheme val="minor"/>
      </rPr>
      <t>Whistle blowing system</t>
    </r>
    <r>
      <rPr>
        <sz val="11"/>
        <color theme="1"/>
        <rFont val="Calibri"/>
        <family val="2"/>
        <scheme val="minor"/>
      </rPr>
      <t xml:space="preserve"> disosialisasikan ke sebagian kecil organisasi 
d. </t>
    </r>
    <r>
      <rPr>
        <i/>
        <sz val="11"/>
        <color theme="1"/>
        <rFont val="Calibri"/>
        <family val="2"/>
        <scheme val="minor"/>
      </rPr>
      <t>Whistle blowing system</t>
    </r>
    <r>
      <rPr>
        <sz val="11"/>
        <color theme="1"/>
        <rFont val="Calibri"/>
        <family val="2"/>
        <scheme val="minor"/>
      </rPr>
      <t xml:space="preserve"> belum disosialisasikan</t>
    </r>
  </si>
  <si>
    <r>
      <rPr>
        <i/>
        <sz val="11"/>
        <color theme="1"/>
        <rFont val="Calibri"/>
        <family val="2"/>
        <scheme val="minor"/>
      </rPr>
      <t>Whistle Blowing System</t>
    </r>
    <r>
      <rPr>
        <sz val="11"/>
        <color theme="1"/>
        <rFont val="Calibri"/>
        <family val="2"/>
        <scheme val="minor"/>
      </rPr>
      <t xml:space="preserve"> telah diimplementasikan</t>
    </r>
  </si>
  <si>
    <r>
      <t xml:space="preserve">Ya, apabila kebijakan </t>
    </r>
    <r>
      <rPr>
        <i/>
        <sz val="11"/>
        <color theme="1"/>
        <rFont val="Calibri"/>
        <family val="2"/>
        <scheme val="minor"/>
      </rPr>
      <t>whistle blowing system</t>
    </r>
    <r>
      <rPr>
        <sz val="11"/>
        <color theme="1"/>
        <rFont val="Calibri"/>
        <family val="2"/>
        <scheme val="minor"/>
      </rPr>
      <t xml:space="preserve"> telah diimplementasikan</t>
    </r>
  </si>
  <si>
    <r>
      <t xml:space="preserve">Telah dilakukan evaluasi atas </t>
    </r>
    <r>
      <rPr>
        <i/>
        <sz val="11"/>
        <color theme="1"/>
        <rFont val="Calibri"/>
        <family val="2"/>
        <scheme val="minor"/>
      </rPr>
      <t>Whistle Blowing System</t>
    </r>
  </si>
  <si>
    <r>
      <t xml:space="preserve">a. </t>
    </r>
    <r>
      <rPr>
        <i/>
        <sz val="11"/>
        <color theme="1"/>
        <rFont val="Calibri"/>
        <family val="2"/>
        <scheme val="minor"/>
      </rPr>
      <t>Whistle Blowing System</t>
    </r>
    <r>
      <rPr>
        <sz val="11"/>
        <color theme="1"/>
        <rFont val="Calibri"/>
        <family val="2"/>
        <scheme val="minor"/>
      </rPr>
      <t xml:space="preserve"> dimonitoring dan evaluasi secara berkala
b. </t>
    </r>
    <r>
      <rPr>
        <i/>
        <sz val="11"/>
        <color theme="1"/>
        <rFont val="Calibri"/>
        <family val="2"/>
        <scheme val="minor"/>
      </rPr>
      <t>Whistle Blowing System</t>
    </r>
    <r>
      <rPr>
        <sz val="11"/>
        <color theme="1"/>
        <rFont val="Calibri"/>
        <family val="2"/>
        <scheme val="minor"/>
      </rPr>
      <t xml:space="preserve"> dimonitoring dan evaluasi tidak secara berkala
c. Belum ada monitoring dan evaluasi </t>
    </r>
    <r>
      <rPr>
        <i/>
        <sz val="11"/>
        <color theme="1"/>
        <rFont val="Calibri"/>
        <family val="2"/>
        <scheme val="minor"/>
      </rPr>
      <t xml:space="preserve">Whistle Blowing System </t>
    </r>
  </si>
  <si>
    <r>
      <t xml:space="preserve">Hasil evaluasi atas </t>
    </r>
    <r>
      <rPr>
        <i/>
        <sz val="11"/>
        <color theme="1"/>
        <rFont val="Calibri"/>
        <family val="2"/>
        <scheme val="minor"/>
      </rPr>
      <t>Whistle Blowing System</t>
    </r>
    <r>
      <rPr>
        <sz val="11"/>
        <color theme="1"/>
        <rFont val="Calibri"/>
        <family val="2"/>
        <scheme val="minor"/>
      </rPr>
      <t xml:space="preserve"> telah ditindaklanjuti </t>
    </r>
  </si>
  <si>
    <r>
      <t xml:space="preserve">a. Seluruh Hasil evaluasi atas </t>
    </r>
    <r>
      <rPr>
        <i/>
        <sz val="11"/>
        <color theme="1"/>
        <rFont val="Calibri"/>
        <family val="2"/>
        <scheme val="minor"/>
      </rPr>
      <t>Whistle Blowing System</t>
    </r>
    <r>
      <rPr>
        <sz val="11"/>
        <color theme="1"/>
        <rFont val="Calibri"/>
        <family val="2"/>
        <scheme val="minor"/>
      </rPr>
      <t xml:space="preserve"> telah ditindaklanjuti
b. Sebagian besar Hasil evaluasi atas </t>
    </r>
    <r>
      <rPr>
        <i/>
        <sz val="11"/>
        <color theme="1"/>
        <rFont val="Calibri"/>
        <family val="2"/>
        <scheme val="minor"/>
      </rPr>
      <t>Whistle Blowing System</t>
    </r>
    <r>
      <rPr>
        <sz val="11"/>
        <color theme="1"/>
        <rFont val="Calibri"/>
        <family val="2"/>
        <scheme val="minor"/>
      </rPr>
      <t xml:space="preserve"> telah ditindaklanjuti
c. Sebagian kecil Hasil evaluasi atas </t>
    </r>
    <r>
      <rPr>
        <i/>
        <sz val="11"/>
        <color theme="1"/>
        <rFont val="Calibri"/>
        <family val="2"/>
        <scheme val="minor"/>
      </rPr>
      <t xml:space="preserve">Whistle Blowing System </t>
    </r>
    <r>
      <rPr>
        <sz val="11"/>
        <color theme="1"/>
        <rFont val="Calibri"/>
        <family val="2"/>
        <scheme val="minor"/>
      </rPr>
      <t xml:space="preserve">telah ditindaklanjuti
d. Seluruh Hasil evaluasi atas </t>
    </r>
    <r>
      <rPr>
        <i/>
        <sz val="11"/>
        <color theme="1"/>
        <rFont val="Calibri"/>
        <family val="2"/>
        <scheme val="minor"/>
      </rPr>
      <t xml:space="preserve">Whistle Blowing System </t>
    </r>
    <r>
      <rPr>
        <sz val="11"/>
        <color theme="1"/>
        <rFont val="Calibri"/>
        <family val="2"/>
        <scheme val="minor"/>
      </rPr>
      <t>belum ditindaklanjuti</t>
    </r>
  </si>
  <si>
    <t>a. Penanganan Benturan Kepentingan disosialiasikan ke seluruh unit organisasi 
b. Penanganan Benturan Kepentingan disosialiasikan ke sebagian besar unit organisasi
c. Penanganan Benturan Kepentingan disosialiasikan ke sebagian kecil unit organisasi
d. Penanganan Benturan Kepentingan belum disosialiasikan</t>
  </si>
  <si>
    <t>a. Seluruh hasil evaluasi atas Penanganan Benturan Kepentingan telah ditindaklanjuti
b. Sebagian besar hasil evaluasi atas Penanganan Benturan Kepentingan telah ditindaklanjuti
c. Sebagian kecil hasil evaluasi atas Penanganan Benturan Kepentingan telah ditindaklanjuti
d. Belum ada tindak lanjut  atas Penanganan Benturan Kepentingan</t>
  </si>
  <si>
    <t>a. Penanganan Benturan Kepentingan telah disosialiasikan ke seluruh pegawai
b. Penanganan Benturan Kepentingan telah disosialiasikan ke sebagian besar pegawai
c. Penanganan Benturan Kepentingan telah disosialiasikan ke sebagian kecil pegawai
d. Penanganan Benturan Kepentingan belum disosialiasikan</t>
  </si>
  <si>
    <t>a. Seluruh Hasil evaluasi atas Penanganan Benturan Kepentingan telah ditindaklanjuti
b. Sebagian besar Hasil evaluasi atas Penanganan Benturan Kepentingan telah ditindaklanjuti
c. Sebagian kecil Hasil evaluasi atas Penanganan Benturan Kepentingan telah ditindaklanjuti
d. Belum ada tindak lanjut atas Penanganan Benturan Kepentingan</t>
  </si>
  <si>
    <t>a. Pembangunan zona integritas dilakukan secara intensif
b. Pembangunan zona integritas dilakukan tidak secara intensif
c. Belum ada pembangunan zona integritas</t>
  </si>
  <si>
    <t>a. Monitoring dan evaluasi atas zona integritas dilakukan secara berkala
b. Monitoring dan evaluasi atas zona integritas dilakukan tidak secara berkala
c. Belum ada monitoring dan evaluasi atas zona integritas</t>
  </si>
  <si>
    <t>a. Seluruh rekomendasi yang memerlukan komitmen pimpinan telah ditindaklanjuti dalam 2 tahun terakhir
b. Sebagian besar rekomendasi yang memerlukan komitmen pimpinan telah ditindaklanjuti dalam 2 tahun terakhir 
c. Sebagian kecil rekomendasi yang memerlukan komitmen pimpinan telah ditindaklanjuti dalam 2 tahun terakhir 
d. Seluruh rekomendasi yang memerlukan komitmen pimpinan belum ditindaklanjuti dalam 2 tahun terakhir</t>
  </si>
  <si>
    <r>
      <t xml:space="preserve">APIP berfokus pada </t>
    </r>
    <r>
      <rPr>
        <i/>
        <sz val="11"/>
        <color theme="1"/>
        <rFont val="Calibri"/>
        <family val="2"/>
        <scheme val="minor"/>
      </rPr>
      <t>client</t>
    </r>
    <r>
      <rPr>
        <sz val="11"/>
        <color theme="1"/>
        <rFont val="Calibri"/>
        <family val="2"/>
        <scheme val="minor"/>
      </rPr>
      <t xml:space="preserve"> dan audit berbasis risiko</t>
    </r>
  </si>
  <si>
    <r>
      <t xml:space="preserve">a. Seluruh fungsi pengawasan internal berfokus pada </t>
    </r>
    <r>
      <rPr>
        <i/>
        <sz val="11"/>
        <color theme="1"/>
        <rFont val="Calibri"/>
        <family val="2"/>
        <scheme val="minor"/>
      </rPr>
      <t>client</t>
    </r>
    <r>
      <rPr>
        <sz val="11"/>
        <color theme="1"/>
        <rFont val="Calibri"/>
        <family val="2"/>
        <scheme val="minor"/>
      </rPr>
      <t xml:space="preserve"> dan audit berbasis risiko
b. Sebagian besar fungsi pengawasan internal berfokus pada </t>
    </r>
    <r>
      <rPr>
        <i/>
        <sz val="11"/>
        <color theme="1"/>
        <rFont val="Calibri"/>
        <family val="2"/>
        <scheme val="minor"/>
      </rPr>
      <t>client</t>
    </r>
    <r>
      <rPr>
        <sz val="11"/>
        <color theme="1"/>
        <rFont val="Calibri"/>
        <family val="2"/>
        <scheme val="minor"/>
      </rPr>
      <t xml:space="preserve"> dan audit berbasis risiko
c. Sebagian kecil fungsi pengawasan internal berfokus pada </t>
    </r>
    <r>
      <rPr>
        <i/>
        <sz val="11"/>
        <color theme="1"/>
        <rFont val="Calibri"/>
        <family val="2"/>
        <scheme val="minor"/>
      </rPr>
      <t>client</t>
    </r>
    <r>
      <rPr>
        <sz val="11"/>
        <color theme="1"/>
        <rFont val="Calibri"/>
        <family val="2"/>
        <scheme val="minor"/>
      </rPr>
      <t xml:space="preserve"> dan audit berbasis risiko
d. Seluruh fungsi pengawasan internal belum berfokus pada </t>
    </r>
    <r>
      <rPr>
        <i/>
        <sz val="11"/>
        <color theme="1"/>
        <rFont val="Calibri"/>
        <family val="2"/>
        <scheme val="minor"/>
      </rPr>
      <t>client</t>
    </r>
    <r>
      <rPr>
        <sz val="11"/>
        <color theme="1"/>
        <rFont val="Calibri"/>
        <family val="2"/>
        <scheme val="minor"/>
      </rPr>
      <t xml:space="preserve"> dan audit berbasis risiko</t>
    </r>
  </si>
  <si>
    <t>Telah terdapat inovasi pelayanan</t>
  </si>
  <si>
    <r>
      <t xml:space="preserve">a. Seluruh Informasi tentang pelayanan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/media sosial) dan terhubung dengan sistem informasi pelayanan publik nasional
b. Seluruh Informasi tentang pelayanan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/media sosial), namun belum terhubung dengan sistem informasi pelayanan publik nasional
c. Seluruh Informasi tentang pelayanan belum </t>
    </r>
    <r>
      <rPr>
        <i/>
        <sz val="11"/>
        <color theme="1"/>
        <rFont val="Calibri"/>
        <family val="2"/>
        <scheme val="minor"/>
      </rPr>
      <t>online</t>
    </r>
    <r>
      <rPr>
        <sz val="11"/>
        <color theme="1"/>
        <rFont val="Calibri"/>
        <family val="2"/>
        <scheme val="minor"/>
      </rPr>
      <t>, hanya dapat diakses di tempat layanan (</t>
    </r>
    <r>
      <rPr>
        <i/>
        <sz val="11"/>
        <color theme="1"/>
        <rFont val="Calibri"/>
        <family val="2"/>
        <scheme val="minor"/>
      </rPr>
      <t>intranet</t>
    </r>
    <r>
      <rPr>
        <sz val="11"/>
        <color theme="1"/>
        <rFont val="Calibri"/>
        <family val="2"/>
        <scheme val="minor"/>
      </rPr>
      <t xml:space="preserve"> dan non elektronik)
d. Informasi tentang pelayanan sulit diakses</t>
    </r>
  </si>
  <si>
    <t>a. Telah terdapat kebijakan pemberian penghargaan dan sanksi yang minimal memenuhi unsur penilaian: disiplin, kinerja, dan hasil penilaian pengguna layanan, dan telah diterapkan ke seluruh petugas/pelaksana layanan
b. Telah terdapat kebijakan pemberian penghargaan dan sanksi yang minimal memenuhi unsur penilaian: disiplin, kinerja, dan hasil penilaian pengguna layanan, namun belum diterapkan ke seluruh petugas/pelaksana layanan
c. Telah terdapat kebijakan pemberian penghargaan dan sanksi, namun belum memenuhi unsur penilaian minimal : disiplin, kinerja, dan hasil penilaian pengguna layanan
d. Belum terdapat kebijakan pemberian penghargaan dan sanksi</t>
  </si>
  <si>
    <t>a. Telah terdapat sistem pemberian kompensasi bila layanan tidak sesuai standar bagi penerima layanan di seluruh jenis layanan
b. Telah terdapat sistem pemberian kompensasi bila layanan tidak sesuai standar bagi penerima layanan di sebagian besar jenis layanan 
c. Telah terdapat sistem pemberian kompensasi bila layanan tidak sesuai standar bagi penerima layanan di sebagian kecil jenis layanan 
d. Belum terdapat sistem pemberian kompensasi bila layanan tidak sesuai standar</t>
  </si>
  <si>
    <t>a. Terdapat media konsultasi dan pengaduan secara offline dan online, tersedia petugas khusus yang menangani, dan terintegrasi dengan SP4N-LAPOR!
b. Terdapat media konsultasi dan pengaduan secara offline dan online, tersedia petugas khusus yang menangani namun belum terintegrasi dengan SP4N-LAPOR!
c. Terdapat media konsultasi dan pengaduan secara offline dan online, namun belum tersedia petugas khusus yang menangani
d. Hanya terdapat media konsultasi dan pengaduan secara offline
e. Tidak terdapat media konsultasi dan pengaduan</t>
  </si>
  <si>
    <t>a. Terdapat unit pengelola khusus untuk konsultasi dan pengaduan, serta SK pengelola SP4N-LAPOR! di level Organisasi
b. Terdapat unit pengelola khusus untuk konsultasi dan pengaduan, serta surat penugasan pengelola SP4N-LAPOR! di level unit kerja
c. Terdapat SK pengelola SP4N-LAPOR! di level instansi dan/atau surat penugasan pengelola SP4N-LAPOR! di level unit kerja, namun unit pengelola khusus untuk konsultasi dan pengaduan belum ada
d. Belum terdapat unit pengelola khusus untuk konsultasi dan pengaduan, serta belum terdapat SK pengelola SP4N-LAPOR! di level instansi dan/atau surat penugasan pengelola SP4N-LAPOR! di level unit kerja</t>
  </si>
  <si>
    <t>a. Telah dilakukan tindak lanjut atas seluruh pengaduan pelayanan  untuk perbaikan kualitas pelayanan
b. Telah dilakukan tindak lanjut atas  sebagian besar pengaduan pelayanan untuk perbaikan kualitas pelayanan
c. Telah dilakukan tindak lanjut atas sebagian kecil pengaduan pelayanan unutk perbaikan kualitas pelayanan 
d. Belum dilakukan tindak lanjut atas pengaduan pelayanan</t>
  </si>
  <si>
    <t>Telah dilakukan evaluasi atas penanganan keluhan/masukan dan konsultasi</t>
  </si>
  <si>
    <t>a. Evaluasi atas penanganan keluhan/masukan dan konsultasi dilakukan secara berkala
b. Evaluasi  atas penanganan keluhan/masukan dan konsultasi dilakukan  tidak berkala
c. Belum dilakukan evaluasi penanganan keluhan/masukan dan konsultasi</t>
  </si>
  <si>
    <r>
      <t xml:space="preserve">a.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tersedia petugas khusus yang menangani, dan terintegrasi dengan SP4N-LAPOR!
b.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tersedia petugas khusus yang menangani namun belum terintegrasi dengan SP4N-LAPOR!
c.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namun belum tersedia petugas khusus yang menangani
d. Hanya terdapat media konsultasi dan pengaduan secara </t>
    </r>
    <r>
      <rPr>
        <i/>
        <sz val="11"/>
        <color theme="1"/>
        <rFont val="Calibri"/>
        <family val="2"/>
        <scheme val="minor"/>
      </rPr>
      <t>offline</t>
    </r>
    <r>
      <rPr>
        <sz val="11"/>
        <color theme="1"/>
        <rFont val="Calibri"/>
        <family val="2"/>
        <scheme val="minor"/>
      </rPr>
      <t xml:space="preserve">
e. Tidak terdapat media konsultasi dan pengaduan</t>
    </r>
  </si>
  <si>
    <r>
      <t xml:space="preserve">a. Hasil survei kepuasan masyarakat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 media sosial, dll) dan </t>
    </r>
    <r>
      <rPr>
        <i/>
        <sz val="11"/>
        <color theme="1"/>
        <rFont val="Calibri"/>
        <family val="2"/>
        <scheme val="minor"/>
      </rPr>
      <t>offline</t>
    </r>
    <r>
      <rPr>
        <sz val="11"/>
        <color theme="1"/>
        <rFont val="Calibri"/>
        <family val="2"/>
        <scheme val="minor"/>
      </rPr>
      <t xml:space="preserve">
b. Hasil survei kepuasan masyarakat hanya dapat diakses secara </t>
    </r>
    <r>
      <rPr>
        <i/>
        <sz val="11"/>
        <color theme="1"/>
        <rFont val="Calibri"/>
        <family val="2"/>
        <scheme val="minor"/>
      </rPr>
      <t>offline</t>
    </r>
    <r>
      <rPr>
        <sz val="11"/>
        <color theme="1"/>
        <rFont val="Calibri"/>
        <family val="2"/>
        <scheme val="minor"/>
      </rPr>
      <t xml:space="preserve"> di tempat layanan
c. Hasil survei kepuasan masyarakat tidak dipublikasi</t>
    </r>
  </si>
  <si>
    <r>
      <t xml:space="preserve">Merit </t>
    </r>
    <r>
      <rPr>
        <b/>
        <i/>
        <sz val="11"/>
        <color theme="1"/>
        <rFont val="Calibri"/>
        <family val="2"/>
        <scheme val="minor"/>
      </rPr>
      <t>System</t>
    </r>
  </si>
  <si>
    <r>
      <t xml:space="preserve">Indeks Merit </t>
    </r>
    <r>
      <rPr>
        <i/>
        <sz val="11"/>
        <color theme="1"/>
        <rFont val="Calibri"/>
        <family val="2"/>
        <scheme val="minor"/>
      </rPr>
      <t>System</t>
    </r>
  </si>
  <si>
    <t>PENATAAN SISTEM MANAJEMEN SUMBER DAYA MANUSIA APARATUR</t>
  </si>
  <si>
    <t>a. Seluruh ukuran kinerja individu telah berorientasi hasil (outcome) sesuai pada levelnya
b. Sebagian ukuran kinerja individu telah berorientasi hasil (outcome) sesuai pada levelnya
c. Tidak ada ukuran kinerja individu yang berorientasi hasil (outcome)</t>
  </si>
  <si>
    <r>
      <rPr>
        <b/>
        <i/>
        <sz val="11"/>
        <color theme="1"/>
        <rFont val="Calibri"/>
        <family val="2"/>
        <scheme val="minor"/>
      </rPr>
      <t>Assessment</t>
    </r>
    <r>
      <rPr>
        <b/>
        <sz val="11"/>
        <color theme="1"/>
        <rFont val="Calibri"/>
        <family val="2"/>
        <scheme val="minor"/>
      </rPr>
      <t xml:space="preserve"> Pegawai</t>
    </r>
  </si>
  <si>
    <r>
      <t xml:space="preserve">Hasil </t>
    </r>
    <r>
      <rPr>
        <i/>
        <sz val="11"/>
        <color theme="1"/>
        <rFont val="Calibri"/>
        <family val="2"/>
        <scheme val="minor"/>
      </rPr>
      <t>assessment</t>
    </r>
    <r>
      <rPr>
        <sz val="11"/>
        <color theme="1"/>
        <rFont val="Calibri"/>
        <family val="2"/>
        <scheme val="minor"/>
      </rPr>
      <t xml:space="preserve"> telah dijadikan pertimbangan untuk mutasi dan pengembangan karir pegawai
</t>
    </r>
  </si>
  <si>
    <r>
      <t xml:space="preserve">a. Seluruh hasil </t>
    </r>
    <r>
      <rPr>
        <i/>
        <sz val="11"/>
        <color theme="1"/>
        <rFont val="Calibri"/>
        <family val="2"/>
        <scheme val="minor"/>
      </rPr>
      <t>assessment</t>
    </r>
    <r>
      <rPr>
        <sz val="11"/>
        <color theme="1"/>
        <rFont val="Calibri"/>
        <family val="2"/>
        <scheme val="minor"/>
      </rPr>
      <t xml:space="preserve"> dijadikan dasar mutasi internal dan pengembangan kompetensi pegawai
b. Hasil </t>
    </r>
    <r>
      <rPr>
        <i/>
        <sz val="11"/>
        <color theme="1"/>
        <rFont val="Calibri"/>
        <family val="2"/>
        <scheme val="minor"/>
      </rPr>
      <t>assessment</t>
    </r>
    <r>
      <rPr>
        <sz val="11"/>
        <color theme="1"/>
        <rFont val="Calibri"/>
        <family val="2"/>
        <scheme val="minor"/>
      </rPr>
      <t xml:space="preserve"> belum seluruhnya dijadikan mutasi internal dan pengembangan kompetensi pegawai
c. Hasil </t>
    </r>
    <r>
      <rPr>
        <i/>
        <sz val="11"/>
        <color theme="1"/>
        <rFont val="Calibri"/>
        <family val="2"/>
        <scheme val="minor"/>
      </rPr>
      <t>assessment</t>
    </r>
    <r>
      <rPr>
        <sz val="11"/>
        <color theme="1"/>
        <rFont val="Calibri"/>
        <family val="2"/>
        <scheme val="minor"/>
      </rPr>
      <t xml:space="preserve"> belum dijadikan dasar mutasi internal dan pengembangan kompetensi pegawai</t>
    </r>
  </si>
  <si>
    <r>
      <t xml:space="preserve">Persentase Anggaran yang berhasil </t>
    </r>
    <r>
      <rPr>
        <i/>
        <sz val="11"/>
        <color theme="1"/>
        <rFont val="Calibri"/>
        <family val="2"/>
        <scheme val="minor"/>
      </rPr>
      <t>direfocussing</t>
    </r>
    <r>
      <rPr>
        <sz val="11"/>
        <color theme="1"/>
        <rFont val="Calibri"/>
        <family val="2"/>
        <scheme val="minor"/>
      </rPr>
      <t xml:space="preserve"> untuk mendukung tercapainya kinerja utama organisasi:</t>
    </r>
  </si>
  <si>
    <r>
      <t xml:space="preserve">- Jumlah Anggaran yang berhasil </t>
    </r>
    <r>
      <rPr>
        <i/>
        <sz val="11"/>
        <color theme="1"/>
        <rFont val="Calibri"/>
        <family val="2"/>
        <scheme val="minor"/>
      </rPr>
      <t>direfocussing</t>
    </r>
  </si>
  <si>
    <r>
      <t xml:space="preserve">Hasil Capaian/Monitoring Perjanjian Kinerja telah dijadikan dasar sebagai pemberian </t>
    </r>
    <r>
      <rPr>
        <i/>
        <sz val="11"/>
        <color theme="1"/>
        <rFont val="Calibri"/>
        <family val="2"/>
        <scheme val="minor"/>
      </rPr>
      <t>reward and punishment</t>
    </r>
    <r>
      <rPr>
        <sz val="11"/>
        <color theme="1"/>
        <rFont val="Calibri"/>
        <family val="2"/>
        <scheme val="minor"/>
      </rPr>
      <t xml:space="preserve"> bagi organisasi</t>
    </r>
  </si>
  <si>
    <r>
      <t xml:space="preserve">a. Seluruh capaian kinerja (Perjanjian Kinerja) merupakan unsur dalam pemberian </t>
    </r>
    <r>
      <rPr>
        <i/>
        <sz val="11"/>
        <color theme="1"/>
        <rFont val="Calibri"/>
        <family val="2"/>
        <scheme val="minor"/>
      </rPr>
      <t>reward and punishment</t>
    </r>
    <r>
      <rPr>
        <sz val="11"/>
        <color theme="1"/>
        <rFont val="Calibri"/>
        <family val="2"/>
        <scheme val="minor"/>
      </rPr>
      <t xml:space="preserve">;
b. Sebagian besar Capaian Kinerja (lebih dari 50% Perjanjian kinerja) merupakan unsur dalam pemberian </t>
    </r>
    <r>
      <rPr>
        <i/>
        <sz val="11"/>
        <color theme="1"/>
        <rFont val="Calibri"/>
        <family val="2"/>
        <scheme val="minor"/>
      </rPr>
      <t>reward and punishment</t>
    </r>
    <r>
      <rPr>
        <sz val="11"/>
        <color theme="1"/>
        <rFont val="Calibri"/>
        <family val="2"/>
        <scheme val="minor"/>
      </rPr>
      <t xml:space="preserve">;
c. Sebagian kecil Capaian Kinerja (kurang dari 50% Perjanjian kinerja) merupakan unsur dalam pemberian </t>
    </r>
    <r>
      <rPr>
        <i/>
        <sz val="11"/>
        <color theme="1"/>
        <rFont val="Calibri"/>
        <family val="2"/>
        <scheme val="minor"/>
      </rPr>
      <t>reward and punishment</t>
    </r>
    <r>
      <rPr>
        <sz val="11"/>
        <color theme="1"/>
        <rFont val="Calibri"/>
        <family val="2"/>
        <scheme val="minor"/>
      </rPr>
      <t xml:space="preserve">;
d. Capaian Kinerja (Perjanjian kinerja) belum menjadi unsur dalam pemberian </t>
    </r>
    <r>
      <rPr>
        <i/>
        <sz val="11"/>
        <color theme="1"/>
        <rFont val="Calibri"/>
        <family val="2"/>
        <scheme val="minor"/>
      </rPr>
      <t>reward and punishment.</t>
    </r>
  </si>
  <si>
    <r>
      <t>Hasil Capaian/Monitoring Perjanjian Kinerja telah dijadikan dasar sebagai pemberian</t>
    </r>
    <r>
      <rPr>
        <i/>
        <sz val="11"/>
        <color theme="1"/>
        <rFont val="Calibri"/>
        <family val="2"/>
        <scheme val="minor"/>
      </rPr>
      <t xml:space="preserve"> reward and punishment </t>
    </r>
    <r>
      <rPr>
        <sz val="11"/>
        <color theme="1"/>
        <rFont val="Calibri"/>
        <family val="2"/>
        <scheme val="minor"/>
      </rPr>
      <t>oleh unit kerja</t>
    </r>
  </si>
  <si>
    <r>
      <t xml:space="preserve">a. Seluruh capaian kinerja (Perjanjian Kinerja) merupakan unsur dalam pemberian </t>
    </r>
    <r>
      <rPr>
        <i/>
        <sz val="11"/>
        <color theme="1"/>
        <rFont val="Calibri"/>
        <family val="2"/>
        <scheme val="minor"/>
      </rPr>
      <t>reward and punishment</t>
    </r>
    <r>
      <rPr>
        <sz val="11"/>
        <color theme="1"/>
        <rFont val="Calibri"/>
        <family val="2"/>
        <scheme val="minor"/>
      </rPr>
      <t xml:space="preserve">;
b. Sebagian besar Capaian Kinerja (lebih dari 50% Perjanjian kinerja) merupakan unsur dalam pemberian </t>
    </r>
    <r>
      <rPr>
        <i/>
        <sz val="11"/>
        <color theme="1"/>
        <rFont val="Calibri"/>
        <family val="2"/>
        <scheme val="minor"/>
      </rPr>
      <t>reward and punishment</t>
    </r>
    <r>
      <rPr>
        <sz val="11"/>
        <color theme="1"/>
        <rFont val="Calibri"/>
        <family val="2"/>
        <scheme val="minor"/>
      </rPr>
      <t>;
c. Sebagian kecil Capaian Kinerja (kurang dari 50% Perjanjian kinerja) merupakan unsur dalam pemberian</t>
    </r>
    <r>
      <rPr>
        <i/>
        <sz val="11"/>
        <color theme="1"/>
        <rFont val="Calibri"/>
        <family val="2"/>
        <scheme val="minor"/>
      </rPr>
      <t xml:space="preserve"> reward and punishment</t>
    </r>
    <r>
      <rPr>
        <sz val="11"/>
        <color theme="1"/>
        <rFont val="Calibri"/>
        <family val="2"/>
        <scheme val="minor"/>
      </rPr>
      <t xml:space="preserve">;
d. Capaian Kinerja (Perjanjian kinerja) belum menjadi unsur dalam pemberian </t>
    </r>
    <r>
      <rPr>
        <i/>
        <sz val="11"/>
        <color theme="1"/>
        <rFont val="Calibri"/>
        <family val="2"/>
        <scheme val="minor"/>
      </rPr>
      <t>reward and punishment</t>
    </r>
    <r>
      <rPr>
        <sz val="11"/>
        <color theme="1"/>
        <rFont val="Calibri"/>
        <family val="2"/>
        <scheme val="minor"/>
      </rPr>
      <t>.</t>
    </r>
  </si>
  <si>
    <t>Upaya dan/atau Inovasi Pelayanan Publik</t>
  </si>
  <si>
    <t>Upaya dan/atau inovasi pada perijinan/pelayanan telah dipermudah:
1. Waktu lebih cepat
2. Alur lebih pendek/singkat
3. Terintegrasi dengan aplikasi</t>
  </si>
  <si>
    <t>Jumlah Pengaduan dan konsultasi yang langsung direspon dan tertangani sesuai SOP</t>
  </si>
  <si>
    <t>Diisi dengan nilai hasil Survei Internal Kapasitas Organisasi dan Integritas Jabatan</t>
  </si>
  <si>
    <t>Skala
(0-5)</t>
  </si>
  <si>
    <t>A</t>
  </si>
  <si>
    <t>B</t>
  </si>
  <si>
    <t>Ya</t>
  </si>
  <si>
    <t>C</t>
  </si>
  <si>
    <t>Tidak</t>
  </si>
  <si>
    <t>D</t>
  </si>
  <si>
    <t>E</t>
  </si>
  <si>
    <t>WTP</t>
  </si>
  <si>
    <t>https://drive.google.com/file/d/1SsV9HM7AabpC8EAYJwQQ6bcYZnzSQTQv/view?usp=sharing</t>
  </si>
  <si>
    <t>https://drive.google.com/file/d/1x-g4XHRSXi7CQEpfgIgDGZGoqXq5pFMF/view?usp=sharing</t>
  </si>
  <si>
    <t>https://drive.google.com/file/d/157OdksCNxrGyCCWVadoktoIy0eKqE9Z9/view?usp=sharing</t>
  </si>
  <si>
    <t>https://drive.google.com/file/d/1gZNcNQ4NkylUqptxc4GVcKgxSTYU8mPW/view?usp=sharing</t>
  </si>
  <si>
    <t>https://drive.google.com/file/d/177ZoexTfX_S3PxaFkgD1wYdMdAR57lEc/view?usp=sharing</t>
  </si>
  <si>
    <t>https://drive.google.com/file/d/1Bt0qqqOdTVxy_iS1h3CuFh3fK8ADkrO3/view?usp=sharing</t>
  </si>
  <si>
    <t>https://drive.google.com/file/d/192eDVKO2pZRN5jtOyS6lwYCiMv0kBPHC/view?usp=sharing</t>
  </si>
  <si>
    <t>https://drive.google.com/file/d/1WQqN4KQ9pZsdC-U3HNUDALJd5cQ1TdFY/view?usp=sharing</t>
  </si>
  <si>
    <t>H</t>
  </si>
  <si>
    <t>https://drive.google.com/file/d/1SFy36-kaVxQxkF80rpneXrf66vBjU3Lf/view?usp=sharing</t>
  </si>
  <si>
    <t>https://drive.google.com/file/d/1S83uLlJU2q02UVm3W09aC8-FbuQIdHCh/view?usp=sharing</t>
  </si>
  <si>
    <t>https://drive.google.com/file/d/1gjZkN3xRlwD_ddD45AaKXmMYLcIOPq1b/view?usp=sharing</t>
  </si>
  <si>
    <t>https://drive.google.com/file/d/1jmdpo9MErDlidhfBLqnO_oSGrAwpcF90/view?usp=sharing</t>
  </si>
  <si>
    <t>https://drive.google.com/file/d/1lg7zOKVcEfAhF4PoMlKIYpwAahKbqzSn/view?usp=sharing</t>
  </si>
  <si>
    <t>https://drive.google.com/file/d/1cLBovnb9iSsBh_L74STg1RBKjLvRt50M/view?usp=sharing</t>
  </si>
  <si>
    <t>DPMPTSP</t>
  </si>
  <si>
    <t>DISNAKER</t>
  </si>
  <si>
    <t>SATPOLPP</t>
  </si>
  <si>
    <t>DINKES</t>
  </si>
  <si>
    <t>RSUD</t>
  </si>
  <si>
    <t>DUKCAPIL</t>
  </si>
  <si>
    <t>PERIKANAN</t>
  </si>
  <si>
    <t>TKL.ILIR</t>
  </si>
  <si>
    <t>PERPUSTAKAAN</t>
  </si>
  <si>
    <t>DINSOS</t>
  </si>
  <si>
    <t>BKAD</t>
  </si>
  <si>
    <t>KOPPERINDAG</t>
  </si>
  <si>
    <t>BKPSDM</t>
  </si>
  <si>
    <t>BAPENDA</t>
  </si>
  <si>
    <t>B.ITAM</t>
  </si>
  <si>
    <t>https://drive.google.com/drive/folders/1goyaLtu1aTbrhzd6a48Cb-L9Lm7Y3SAU?usp=sharing</t>
  </si>
  <si>
    <t>https://drive.google.com/drive/folders/1O-9Ic9q25pap1n53hVngBsP1_AMpfTBq?usp=sharing</t>
  </si>
  <si>
    <t>https://drive.google.com/drive/folders/1WZCBho97uuPA3VmI3nDhwGMAS77Su36z?usp=sharing</t>
  </si>
  <si>
    <t>https://drive.google.com/drive/folders/1Mv1gNnuNKU1S6_RJMJyyskAx4OSCjULt?usp=sharing</t>
  </si>
  <si>
    <t>https://drive.google.com/drive/folders/1G7iqAX70wElblj7pBZ3Gw_h_LJEZh5vN?usp=sharing</t>
  </si>
  <si>
    <t>SAKIP KABUPATEN (LHE)</t>
  </si>
  <si>
    <t>https://drive.google.com/drive/folders/18FtTxNfnwaqkxkSy1loRIQC0fRFSjb26?usp=sharing</t>
  </si>
  <si>
    <t>https://drive.google.com/drive/folders/1w1BuJYnngpv9VjQhoeEIbUu_qBYzVAI7?usp=sharing</t>
  </si>
  <si>
    <t>https://drive.google.com/drive/folders/1iBBK5-muwUexfRMDlOaTRChP8qbqb0yl?usp=sharing</t>
  </si>
  <si>
    <t>https://drive.google.com/drive/folders/1FpwZaFUfyY2Drlp41-ef9rADBbJEGXXH?usp=sharing</t>
  </si>
  <si>
    <t>https://drive.google.com/drive/folders/1KdcOdp91c-eAbhV5rRUYT6oQq_C-jpFu?usp=sharing</t>
  </si>
  <si>
    <t>https://drive.google.com/drive/folders/10x9NE9Cmb6fvAyOhlRZpOJWysTdbayd9?usp=sharing</t>
  </si>
  <si>
    <t>https://drive.google.com/drive/folders/1uAQ3NlPjQy6jH_56ynvCFd63ROb_C71w?usp=sharing</t>
  </si>
  <si>
    <t>https://drive.google.com/drive/folders/1wNoAntBVJcWxw6ltEQXrNw3bzy81FR1N?usp=sharing</t>
  </si>
  <si>
    <t>https://drive.google.com/drive/folders/19QD1bK9uVtDawMHho3if6UTn3ZK7c5SI?usp=sharing</t>
  </si>
  <si>
    <t>https://drive.google.com/drive/folders/1u_lX0KTRedpQqMNXKQBOeQw0-oH93sFH?usp=sharing</t>
  </si>
  <si>
    <t>https://drive.google.com/drive/folders/1WxyBtA1BRgFg2n2y_DA7w2XDCDbsIker?usp=sharing</t>
  </si>
  <si>
    <t>https://drive.google.com/drive/folders/17JoBu0mIz62Ox2fcu8GUFK2cKOGM6oci?usp=sharing</t>
  </si>
  <si>
    <t>https://drive.google.com/drive/folders/1A-CDpTkeh4zuuDuusCbd-RHrAzbVbXY6?usp=sharing</t>
  </si>
  <si>
    <t>https://drive.google.com/drive/folders/1DEEHwVWxY1dOMYZRBgcbGZcHyn7vveGS?usp=sharing</t>
  </si>
  <si>
    <t>https://drive.google.com/drive/folders/1JRXL4EiqohiH9EffnXC8bbcPKYqv7COW?usp=sharing</t>
  </si>
  <si>
    <t>https://drive.google.com/drive/folders/1FXxIU17S86lLzobqdbWI9uHKKhrH5nj6?usp=sharing</t>
  </si>
  <si>
    <t>https://drive.google.com/drive/folders/1LolUQ7BGxdLSVtp06oByirQ5qR2grgz5?usp=sharing</t>
  </si>
  <si>
    <t>https://drive.google.com/drive/folders/1FqBTggsjVgf3vBeAoJMzEm6FODZa3ZMj?usp=sharing</t>
  </si>
  <si>
    <t>https://drive.google.com/drive/folders/1I_xQKOvp1YSIQgExzey2kvN0BMxE4i-G?usp=sharing</t>
  </si>
  <si>
    <t>https://drive.google.com/drive/folders/1iy79LS11YZBroF2DmWuDjqCMuKHQj9cV?usp=sharing</t>
  </si>
  <si>
    <t>https://drive.google.com/drive/folders/1-xA0fmLsOneC2Vwfo51eSnDODIveYTcM?usp=sharing</t>
  </si>
  <si>
    <t>https://drive.google.com/drive/folders/1PgIjS0CN5lwdm_6fBJdvV7M05UnQalmt?usp=sharing</t>
  </si>
  <si>
    <t>https://drive.google.com/drive/folders/1M7dQN91rhBVG29H7jKtAxNNsT86pg1ST?usp=sharing</t>
  </si>
  <si>
    <t>https://drive.google.com/drive/folders/1jWxwKJJSCQvAh2TbK1C3G6SkFlQjpIOT?usp=sharing</t>
  </si>
  <si>
    <t>https://drive.google.com/drive/folders/1H_U1ta3gUYl9wbojx0-325B5_1vgumSD?usp=sharing</t>
  </si>
  <si>
    <t>https://drive.google.com/file/d/1FU1ewDsV7n2f14xP-uNTXBR8Np4bz__R/view?usp=sharing</t>
  </si>
  <si>
    <t>https://drive.google.com/file/d/1eYdjeErWbAzGtazqxKrLt2GQMoY7lm-7/view?usp=sharing</t>
  </si>
  <si>
    <t>https://drive.google.com/file/d/1g7CDI0DMyhKFLc11VhBKv_0ZZdFBEW4G/view?usp=sharing</t>
  </si>
  <si>
    <t>https://drive.google.com/file/d/1uFVNWcX7iuJxNCbzjw0xCS7XQXEWEgzV/view?usp=sharing</t>
  </si>
  <si>
    <t>https://drive.google.com/file/d/1ZY1SRuO5VwBPAHTq7MnXwg6z9k3JBLV2/view?usp=sharing</t>
  </si>
  <si>
    <t>https://drive.google.com/file/d/1TF1IkesOaCuFLecE1yLRz-HiKlLJSUDM/view?usp=sharing</t>
  </si>
  <si>
    <t>https://drive.google.com/file/d/1Jn-j30OE6lVwt5BX7ljJ2EdliFc8w8bf/view?usp=sharing</t>
  </si>
  <si>
    <t>https://drive.google.com/file/d/19rHin0kt5DwzYT1xLekoAq0BDpZcxatz/view?usp=sharing</t>
  </si>
  <si>
    <t>https://drive.google.com/file/d/11uuzhp6m35sefFmHmpKw7auqdRIrAElk/view?usp=sharing</t>
  </si>
  <si>
    <t>https://drive.google.com/file/d/18s1u0yts6zJAkPhMLlR3OHarbzSsmL2W/view?usp=sharing</t>
  </si>
  <si>
    <t>https://drive.google.com/file/d/1t_E3M-24UaTBBvBJOZwjZbCXMubJlbRf/view?usp=sharing</t>
  </si>
  <si>
    <t>https://drive.google.com/file/d/10hyHRqq5N0aQLPx3tqz6Qz05uKUYEOJY/view?usp=sharing</t>
  </si>
  <si>
    <t>https://drive.google.com/file/d/1QhqiJNwUosZOFjP77Tg9eNNrEXwgz57M/view?usp=sharing</t>
  </si>
  <si>
    <t>https://drive.google.com/file/d/1LPL24OyDKYZ0xGnIJpBZDGYnbU-j0bhB/view?usp=sharing</t>
  </si>
  <si>
    <t>https://drive.google.com/file/d/1alJ2HWbFPybgp2xRy8ZTRTXDi4c5hBAe/view?usp=sharing</t>
  </si>
  <si>
    <t>https://drive.google.com/file/d/1nAXPGLkqNpvjnw-6aG2UoTndo1cLV8EP/view?usp=sharing</t>
  </si>
  <si>
    <t>https://drive.google.com/file/d/1WYO8wU5KZcSIIaA0aSLUJLLM1hnCZQs9/view?usp=sharing</t>
  </si>
  <si>
    <t>https://drive.google.com/file/d/1KOQZYblXgMHEmW82LOr81h8NuuF47BVf/view?usp=sharing</t>
  </si>
  <si>
    <t>https://drive.google.com/file/d/14BgzEv9AK3YAlXwhxulJtV90FN2_J506/view?usp=sharing</t>
  </si>
  <si>
    <t>https://drive.google.com/file/d/1SA-1--6aQ9VewVmVVjmDmsUdSHeEg_FG/view?usp=sharing</t>
  </si>
  <si>
    <t>https://drive.google.com/file/d/1wdMISrHUh7kvJQk3XNksTDkviadY7g3M/view?usp=sharing</t>
  </si>
  <si>
    <t>https://drive.google.com/file/d/1WT1FPLNOGTM1rwUQkvts_VA_kFcYh_uI/view?usp=sharing</t>
  </si>
  <si>
    <t>https://drive.google.com/file/d/1fVePCj43GoJG1iEjk_nUnMfe0tikaSxm/view?usp=sharing</t>
  </si>
  <si>
    <t>https://drive.google.com/file/d/1R6cDdjt-h3UZWnlPk4sg_eY6z_PCaX-D/view?usp=sharing</t>
  </si>
  <si>
    <t>https://drive.google.com/file/d/1289iX9RDm20R3TIVcXDObsdZVhauaDYV/view?usp=sharing</t>
  </si>
  <si>
    <t>https://drive.google.com/file/d/15PIdTfB0tceD7mf70eFQG6Jh3_quzb5W/view?usp=sharing</t>
  </si>
  <si>
    <t>https://drive.google.com/file/d/13k1vcHdk4zIBzsMrHD43PLhAg7wigmnq/view?usp=sharing</t>
  </si>
  <si>
    <t>https://drive.google.com/file/d/1thcwVaqsWvKJoe1FEedEr1oR28pgKv7M/view?usp=sharing</t>
  </si>
  <si>
    <t>https://drive.google.com/file/d/1Edre6AUkN9x-irRTLDokoPEZwhdOwRY-/view?usp=sharing</t>
  </si>
  <si>
    <t>https://drive.google.com/file/d/1y57EZH9JsbPIoKOCMS82U6dkC9Hxa4k5/view?usp=sharing</t>
  </si>
  <si>
    <t>https://drive.google.com/file/d/1kNImop5Fh4Lz3mKbapzZ6MBdITKNPZ6x/view?usp=sharing</t>
  </si>
  <si>
    <t>https://drive.google.com/file/d/1Hdp_twOc9vigQ2GB5UniRos23y-1OcK5/view?usp=sharing</t>
  </si>
  <si>
    <t>https://drive.google.com/file/d/1LSrVQ1ibctPUW6XF6zogzHdFiCRPbhqJ/view?usp=sharing</t>
  </si>
  <si>
    <t>https://drive.google.com/file/d/1hyQhbOHksDxo2A1Q2mBUdLBTJEiRKrnu/view?usp=sharing</t>
  </si>
  <si>
    <t>https://drive.google.com/file/d/1GYLubrv6tXabxYpqNvzOU08u7QnlighG/view?usp=sharing</t>
  </si>
  <si>
    <t>https://drive.google.com/file/d/1XQMUPHWkcI2dOsp6YSE8uQ1QphiqmOoU/view?usp=sharing</t>
  </si>
  <si>
    <t>https://drive.google.com/file/d/171C16JjmA5wD7ndkwM16zDoCnJuj0nry/view?usp=sharing</t>
  </si>
  <si>
    <t>https://drive.google.com/file/d/16Ndm993uSdrNANsxpaYjKKDSbazij6_4/view?usp=sharing</t>
  </si>
  <si>
    <t>https://drive.google.com/file/d/1YU5aYldS6VJGq8U8wIb_QVMvREOvTVhA/view?usp=sharing</t>
  </si>
  <si>
    <t>https://drive.google.com/file/d/1Z5e-ESEV4SQ0FpwzzsRYanv_X7pOw1fX/view?usp=sharing</t>
  </si>
  <si>
    <t>https://drive.google.com/file/d/1mNpxxLcgvQ-D68DAalTSRoXbNqWk1P_r/view?usp=sharing</t>
  </si>
  <si>
    <t>https://drive.google.com/file/d/1N-49V4_7lLKX0tzsArwafxk6HIL2PgNT/view?usp=sharing</t>
  </si>
  <si>
    <t>https://drive.google.com/file/d/1LuWy07QGm3YOg00oXx1YJIylXQMrjuz8/view?usp=sharing</t>
  </si>
  <si>
    <t>https://drive.google.com/file/d/1QcPG2UI7N9uPCehLxkd09qirWi58FIUR/view?usp=sharing</t>
  </si>
  <si>
    <t>https://drive.google.com/drive/folders/10VFdlBwlRbITNOSWqfvf40jwWhFUpFAz?usp=sharing</t>
  </si>
  <si>
    <t>https://drive.google.com/file/d/1bmSoeMFRrPH9z78gflNumb2jkPKDzt8v/view?usp=sharing</t>
  </si>
  <si>
    <t>https://drive.google.com/file/d/1LmYg6Kgg0LsRnoZKjUAOLxX3CmouA6UV/view?usp=sharing</t>
  </si>
  <si>
    <t>https://drive.google.com/file/d/1E2TgSy5gfdaSLEw3YFyuKMCXj2wDKtSU/view?usp=sharing
https://drive.google.com/file/d/1n30MU1N9dEj8tEAczXgkjdUJm-BpxPXW/view?usp=sharing
https://drive.google.com/file/d/1a_NqaC99g_6-6pz7U3kl2WcU7KsiOdqw/view?usp=sharing</t>
  </si>
  <si>
    <t>https://drive.google.com/file/d/1dvh5EPsniheU_IptvuUdNGtSG_t3nS4A/view?usp=sharing</t>
  </si>
  <si>
    <t>https://drive.google.com/file/d/1VhpL8Ig6x6FR01dKI_xjSepQenh0xYsq/view?usp=sharing</t>
  </si>
  <si>
    <t>https://drive.google.com/file/d/16N_ZQIZ-FEdtg88Xwu0lPZBUg52PqNdP/view?usp=sharing</t>
  </si>
  <si>
    <t>https://drive.google.com/file/d/1j861KCQvsPGVPbaqOOnn5GQsQQCmXwd5/view?usp=sharing</t>
  </si>
  <si>
    <t>https://drive.google.com/file/d/14SREQIRAWyEirTQb9h9ke2A_177BaDf1/view?usp=sharing</t>
  </si>
  <si>
    <t>https://drive.google.com/file/d/1mXotAb6aF3WAR-7VXLUOSYo8orNJIKlW/view?usp=sharing</t>
  </si>
  <si>
    <t>https://drive.google.com/file/d/1qENSxz3n7_gz61yGlGFB7zFC8f7Z2WEY/view?usp=sharing</t>
  </si>
  <si>
    <t>https://drive.google.com/drive/folders/1nAVTzLJsbeUj8x85n_N9c6ccrkg8B-wo?usp=sharing</t>
  </si>
  <si>
    <t>https://drive.google.com/drive/folders/1Kmsls0tyNnxDTcwi6gRbg2A_p8zt0CaV?usp=sharing</t>
  </si>
  <si>
    <t>https://drive.google.com/file/d/1jqqHZYFwSD7SEqb7LIysq0t99oDPNjNm/view?usp=sharing</t>
  </si>
  <si>
    <t>https://drive.google.com/file/d/1WHG1NtlD19aKl2ix3RgOAF_Atd87ADLZ/view?usp=sharing</t>
  </si>
  <si>
    <t>https://drive.google.com/drive/folders/1Zcobj7I7e9BLQGKYkeGWSyxlyrDCvSv-?usp=sharing</t>
  </si>
  <si>
    <t>https://drive.google.com/file/d/1cVtZMLsvZbg7oIHpfhghaOG2SweXL40z/view?usp=sharing</t>
  </si>
  <si>
    <t>https://drive.google.com/drive/folders/14e5MhnjhMujT8z1TD6TY8n4z2kzigT8P?usp=sharing</t>
  </si>
  <si>
    <t>https://drive.google.com/drive/folders/1hRzwOoYJf66c5_D7YVBeQwE_X8YWEM_Z?usp=sharing</t>
  </si>
  <si>
    <t>https://drive.google.com/file/d/1i_8lmmMFqfz1_am-cZqJ_wq3rB3Q0I6V/view?usp=sharing</t>
  </si>
  <si>
    <t>https://drive.google.com/file/d/1GOzGtpk815OCcRbUShB86YzG6ou5ayNp/view?usp=sharing</t>
  </si>
  <si>
    <t>https://drive.google.com/file/d/1ucXJYgzE-c84pYtsRz6gpNIYtbLpJzrJ/view?usp=sharing</t>
  </si>
  <si>
    <t>https://drive.google.com/file/d/1iZb-_Bt3XAbGDiPw1v_nEDToqyCbEJya/view?usp=sharing</t>
  </si>
  <si>
    <t>https://drive.google.com/file/d/1aJ0XCwO5Ulx9Jzjptxs6T5mDpTRQf-F0/view?usp=sharing</t>
  </si>
  <si>
    <t>https://drive.google.com/file/d/1K-0p4ndsh2RSVh4-XUdME0kutlGpPfnY/view?usp=sharing</t>
  </si>
  <si>
    <t>https://drive.google.com/file/d/1c2EuRL2FGJ0VxuSEtNSAfjMz38U8folz/view?usp=sharing</t>
  </si>
  <si>
    <t>https://drive.google.com/file/d/1s3mko5V9oUYjd0rHwW4xQLr_llzLMSAs/view?usp=sharing</t>
  </si>
  <si>
    <t>Matrik Scan</t>
  </si>
  <si>
    <t>https://drive.google.com/file/d/1K1wIQ7h_iUAwEbS6i_OOvopxtSn55qYa/view?usp=sharing</t>
  </si>
  <si>
    <t>https://drive.google.com/file/d/12TlmVM-qgB0ZZPZEcgOIHIQyQ2FOO-64/view?usp=sharing</t>
  </si>
  <si>
    <t>https://drive.google.com/file/d/1Hynb2pNKgIDy4UvI9mz-AcQDzOZ15CnW/view?usp=sharing dan https://drive.google.com/file/d/1V1v1gzjZbPKLIPmjPimM-rSDitPA-RRf/view?usp=sharing</t>
  </si>
  <si>
    <t>https://drive.google.com/file/d/177TuY3rOWUTxZq1g0OVl6w14OWSUdAqi/view?usp=sharing</t>
  </si>
  <si>
    <t>Lap.Kinerja</t>
  </si>
  <si>
    <t>https://drive.google.com/file/d/1wi1Vsrx3xUep0od0TfA2YHPlpHPQup71/view?usp=sharing</t>
  </si>
  <si>
    <t>https://drive.google.com/file/d/1dVwzoRWXbPPOiUAMcXIk4s2pc2ZO1X5Z/view?usp=sharing</t>
  </si>
  <si>
    <t>https://drive.google.com/file/d/1BXX1sZoOTsHTAtn_wyGux3fc1ZO_MM-n/view?usp=sharing</t>
  </si>
  <si>
    <t>https://drive.google.com/file/d/18D1yq5Nc4BBRRDCmF2zvuEtTgdspPlgW/view?usp=sharing</t>
  </si>
  <si>
    <t>https://drive.google.com/file/d/1A6JJUYFEf-I2V5o4-TsY4EQhxb816Ovl/view?usp=sharing</t>
  </si>
  <si>
    <t>https://bpbd.tanjabbarkab.go.id/hubungi-kami/</t>
  </si>
  <si>
    <t>https://drive.google.com/file/d/1uCvaGBxFRzYSAebLwXyO78M5hMvDhq8U/view?usp=sharing</t>
  </si>
  <si>
    <t>https://drive.google.com/drive/folders/1Uickghi5AGNL0q5KPpjevzjh7JPnsaII?usp=sharing</t>
  </si>
  <si>
    <t>Lap.Kenerja</t>
  </si>
  <si>
    <t>https://drive.google.com/file/d/1NHHsBEnpPUG6SRZnRXk3H6pAcT2VMLPL/view?usp=sharing</t>
  </si>
  <si>
    <t>https://drive.google.com/file/d/1OWAOYd67n9GUfqTj6AgDIzYPoDrG1qst/view?usp=sharing</t>
  </si>
  <si>
    <t>https://drive.google.com/file/d/1URKpB3_85FtPsHIUJwZyBY9Ij1HtiYM0/view?usp=sharing</t>
  </si>
  <si>
    <t>https://drive.google.com/file/d/1P9ItePG_K97swLIZU0E6yQxcavhH_Abo/view?usp=sharing</t>
  </si>
  <si>
    <t>https://drive.google.com/file/d/1cW1I8fLtKxj01Wk9WUkixW5cgtYAda2C/view?usp=sharing</t>
  </si>
  <si>
    <t>https://drive.google.com/file/d/1Wkg_7o_90Ltwc1lQQtq-QmLPw5TMdw3t/view?usp=sharing</t>
  </si>
  <si>
    <t>https://drive.google.com/file/d/1HqWqzm6PWiueGS6z84aRLoe3asULNgdy/view?usp=sharing</t>
  </si>
  <si>
    <t>https://drive.google.com/file/d/1sFdnUTSXH4UDtjWaoi_gEH3atCAonVQZ/view?usp=sharing</t>
  </si>
  <si>
    <t>https://drive.google.com/file/d/1FJxkwsFfxnN8c7E7rXUc5mFrIYLmVvyz/view?usp=sharing</t>
  </si>
  <si>
    <t>https://drive.google.com/file/d/1e9ETSikcMU5YhSSeTAWbd9c8l78BVYlW/view?usp=sharing</t>
  </si>
  <si>
    <t>https://drive.google.com/file/d/1aWrYQ99KZL9-lft2tdGBg1_ijqsgOo9G/view?usp=sharing</t>
  </si>
  <si>
    <t>https://bpbd.tanjabbarkab.go.id/visi-misi/</t>
  </si>
  <si>
    <t>https://drive.google.com/file/d/1TOS_xY-0KmM1jKRkRlUEFY4w28tvbowJ/view?usp=sharing</t>
  </si>
  <si>
    <t>https://drive.google.com/file/d/1Gqioa_yPBS-NCAmfVLhRah7xk-QGaIFy/view?usp=sharing</t>
  </si>
  <si>
    <t>https://drive.google.com/file/d/179qPIAIvlFpD9_80Gtm1qEgfq7FNllRa/view?usp=sharing</t>
  </si>
  <si>
    <t>https://drive.google.com/file/d/1kLkaBCLWVA2bwtON3XqQnfgysFaNtvZI/view?usp=sharing</t>
  </si>
  <si>
    <t>https://drive.google.com/drive/folders/1U4mH4IBEJnjE639HqoVqKfWMjTECWSlm?usp=sharing</t>
  </si>
  <si>
    <t>https://drive.google.com/drive/folders/19VKakZV8720ZmDjTwPiHjiFLmNp1UivZ?usp=sharing</t>
  </si>
  <si>
    <t>https://drive.google.com/file/d/1D0oZ0SyPSXhZQN0wGT4esonbilZKLsUM/view?usp=sharing</t>
  </si>
  <si>
    <t>https://drive.google.com/file/d/1TmDPJqBuwXDcHx3Ol6hoq2afjM1vLS3l/view?usp=sharing</t>
  </si>
  <si>
    <t>https://drive.google.com/file/d/1QktRNHan1D4aw0yXh_wLsQrZBw9Bjjgt/view?usp=sharing</t>
  </si>
  <si>
    <t>https://drive.google.com/drive/folders/1du0e_ddLL129LMA8HR7x5PDUaHonW8kf?usp=sharing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</si>
</sst>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0.000"/>
    <numFmt numFmtId="166" formatCode="0.0"/>
  </numFmts>
  <fonts count="2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sz val="11"/>
      <name val="Calibri"/>
      <family val="2"/>
      <scheme val="minor"/>
    </font>
    <font>
      <b/>
      <sz val="12"/>
      <color theme="1"/>
      <name val="Calibri "/>
    </font>
    <font>
      <b/>
      <sz val="11"/>
      <color theme="1"/>
      <name val="Calibri "/>
    </font>
    <font>
      <sz val="12"/>
      <color theme="1"/>
      <name val="Calibri "/>
    </font>
    <font>
      <sz val="11"/>
      <name val="Calibri"/>
      <family val="2"/>
      <scheme val="minor"/>
    </font>
    <font>
      <b/>
      <i/>
      <sz val="11"/>
      <color theme="1"/>
      <name val="Calibri"/>
      <family val="2"/>
      <scheme val="minor"/>
    </font>
    <font>
      <sz val="11"/>
      <color rgb="FF000000"/>
      <name val="Calibri"/>
      <family val="2"/>
      <scheme val="minor"/>
    </font>
    <font>
      <b/>
      <sz val="12"/>
      <color theme="0"/>
      <name val="Calibri"/>
      <family val="2"/>
      <scheme val="minor"/>
    </font>
    <font>
      <sz val="6"/>
      <color theme="0"/>
      <name val="Calibri"/>
      <family val="2"/>
      <scheme val="minor"/>
    </font>
    <font>
      <b/>
      <sz val="10"/>
      <name val="Calibri"/>
      <family val="2"/>
      <scheme val="minor"/>
    </font>
    <font>
      <i/>
      <sz val="11"/>
      <color theme="1"/>
      <name val="Calibri"/>
      <family val="2"/>
      <scheme val="minor"/>
    </font>
    <font>
      <sz val="11"/>
      <color theme="8"/>
      <name val="Calibri"/>
      <family val="2"/>
      <scheme val="minor"/>
    </font>
    <font>
      <u/>
      <sz val="11"/>
      <color theme="10"/>
      <name val="Calibri"/>
      <family val="2"/>
      <scheme val="minor"/>
    </font>
    <font>
      <sz val="10"/>
      <color rgb="FF000000"/>
      <name val="Gisha"/>
      <family val="2"/>
    </font>
    <font>
      <sz val="11"/>
      <color rgb="FFFF0000"/>
      <name val="Calibri"/>
      <family val="2"/>
      <scheme val="minor"/>
    </font>
    <font>
      <u/>
      <sz val="11"/>
      <color theme="1"/>
      <name val="Calibri"/>
      <family val="2"/>
      <scheme val="minor"/>
    </font>
  </fonts>
  <fills count="16">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1CC"/>
        <bgColor indexed="64"/>
      </patternFill>
    </fill>
    <fill>
      <patternFill patternType="solid">
        <fgColor theme="7" tint="0.79998168889431442"/>
        <bgColor indexed="64"/>
      </patternFill>
    </fill>
    <fill>
      <patternFill patternType="solid">
        <fgColor rgb="FFD7DBE4"/>
        <bgColor indexed="64"/>
      </patternFill>
    </fill>
    <fill>
      <patternFill patternType="solid">
        <fgColor theme="1"/>
        <bgColor indexed="64"/>
      </patternFill>
    </fill>
    <fill>
      <patternFill patternType="solid">
        <fgColor rgb="FFFFF2CB"/>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ABB9CA"/>
        <bgColor indexed="64"/>
      </patternFill>
    </fill>
    <fill>
      <patternFill patternType="solid">
        <fgColor rgb="FFD8DCE3"/>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17" fillId="0" borderId="0" applyNumberFormat="0" applyFill="0" applyBorder="0" applyAlignment="0" applyProtection="0"/>
  </cellStyleXfs>
  <cellXfs count="677">
    <xf numFmtId="0" fontId="0" fillId="0" borderId="0" xfId="0"/>
    <xf numFmtId="2" fontId="2" fillId="2" borderId="1" xfId="0" applyNumberFormat="1" applyFont="1" applyFill="1" applyBorder="1" applyAlignment="1">
      <alignment horizontal="center" vertical="center" wrapText="1"/>
    </xf>
    <xf numFmtId="9" fontId="3" fillId="2" borderId="2" xfId="1" applyFont="1" applyFill="1" applyBorder="1" applyAlignment="1">
      <alignment horizontal="center" vertical="center" wrapText="1"/>
    </xf>
    <xf numFmtId="0" fontId="4" fillId="3" borderId="1" xfId="0" applyFont="1" applyFill="1" applyBorder="1" applyAlignment="1">
      <alignment vertical="top"/>
    </xf>
    <xf numFmtId="2" fontId="4" fillId="3" borderId="1" xfId="0" applyNumberFormat="1" applyFont="1" applyFill="1" applyBorder="1" applyAlignment="1">
      <alignment horizontal="center" vertical="center" wrapText="1"/>
    </xf>
    <xf numFmtId="9" fontId="1" fillId="3" borderId="1" xfId="1" applyFont="1" applyFill="1" applyBorder="1" applyAlignment="1">
      <alignment horizontal="center" vertical="center" wrapText="1"/>
    </xf>
    <xf numFmtId="2" fontId="4" fillId="3" borderId="1" xfId="0" applyNumberFormat="1" applyFont="1" applyFill="1" applyBorder="1" applyAlignment="1">
      <alignment horizontal="center" vertical="top" wrapText="1"/>
    </xf>
    <xf numFmtId="0" fontId="4" fillId="4" borderId="1" xfId="0" applyFont="1" applyFill="1" applyBorder="1" applyAlignment="1">
      <alignment horizontal="center" vertical="top"/>
    </xf>
    <xf numFmtId="0" fontId="4" fillId="4" borderId="3" xfId="0" applyFont="1" applyFill="1" applyBorder="1" applyAlignment="1">
      <alignment vertical="top"/>
    </xf>
    <xf numFmtId="2" fontId="4" fillId="4" borderId="4" xfId="0" applyNumberFormat="1" applyFont="1" applyFill="1" applyBorder="1" applyAlignment="1">
      <alignment horizontal="center" vertical="center"/>
    </xf>
    <xf numFmtId="9" fontId="1" fillId="4" borderId="4" xfId="1" applyFont="1" applyFill="1" applyBorder="1" applyAlignment="1">
      <alignment horizontal="center" vertical="center"/>
    </xf>
    <xf numFmtId="2" fontId="4" fillId="4" borderId="4" xfId="0" applyNumberFormat="1" applyFont="1" applyFill="1" applyBorder="1" applyAlignment="1">
      <alignment horizontal="center" vertical="top"/>
    </xf>
    <xf numFmtId="0" fontId="4" fillId="5" borderId="1" xfId="0" applyFont="1" applyFill="1" applyBorder="1" applyAlignment="1">
      <alignment vertical="top"/>
    </xf>
    <xf numFmtId="0" fontId="4" fillId="5" borderId="1" xfId="0" applyFont="1" applyFill="1" applyBorder="1" applyAlignment="1">
      <alignment horizontal="center" vertical="top"/>
    </xf>
    <xf numFmtId="1" fontId="4" fillId="5" borderId="5" xfId="0" applyNumberFormat="1" applyFont="1" applyFill="1" applyBorder="1" applyAlignment="1">
      <alignment horizontal="center" vertical="top"/>
    </xf>
    <xf numFmtId="2" fontId="4" fillId="5" borderId="1" xfId="0" applyNumberFormat="1" applyFont="1" applyFill="1" applyBorder="1" applyAlignment="1">
      <alignment horizontal="center" vertical="center" wrapText="1"/>
    </xf>
    <xf numFmtId="9" fontId="1" fillId="5" borderId="1" xfId="1" applyFont="1" applyFill="1" applyBorder="1" applyAlignment="1">
      <alignment horizontal="center" vertical="center" wrapText="1"/>
    </xf>
    <xf numFmtId="2" fontId="4" fillId="5" borderId="1" xfId="0" applyNumberFormat="1" applyFont="1" applyFill="1" applyBorder="1" applyAlignment="1">
      <alignment horizontal="center" vertical="top" wrapText="1"/>
    </xf>
    <xf numFmtId="0" fontId="4" fillId="6" borderId="1" xfId="0" applyFont="1" applyFill="1" applyBorder="1" applyAlignment="1">
      <alignment vertical="top"/>
    </xf>
    <xf numFmtId="0" fontId="4" fillId="6" borderId="1" xfId="0" applyFont="1" applyFill="1" applyBorder="1" applyAlignment="1">
      <alignment horizontal="center" vertical="top"/>
    </xf>
    <xf numFmtId="0" fontId="4" fillId="7" borderId="1" xfId="0" applyFont="1" applyFill="1" applyBorder="1" applyAlignment="1">
      <alignment horizontal="center" vertical="top"/>
    </xf>
    <xf numFmtId="2" fontId="4" fillId="7" borderId="1" xfId="0" applyNumberFormat="1" applyFont="1" applyFill="1" applyBorder="1" applyAlignment="1">
      <alignment vertical="center"/>
    </xf>
    <xf numFmtId="9" fontId="1" fillId="7" borderId="1" xfId="1" applyFont="1" applyFill="1" applyBorder="1" applyAlignment="1">
      <alignment horizontal="center" vertical="center"/>
    </xf>
    <xf numFmtId="2" fontId="0" fillId="7" borderId="1" xfId="0" applyNumberFormat="1" applyFill="1" applyBorder="1"/>
    <xf numFmtId="0" fontId="4" fillId="7" borderId="1" xfId="0" applyFont="1" applyFill="1" applyBorder="1" applyAlignment="1">
      <alignment horizontal="center" vertical="center"/>
    </xf>
    <xf numFmtId="0" fontId="4" fillId="7" borderId="1" xfId="0" applyFont="1" applyFill="1" applyBorder="1" applyAlignment="1">
      <alignment vertical="top"/>
    </xf>
    <xf numFmtId="0" fontId="4" fillId="8" borderId="1" xfId="0" applyFont="1" applyFill="1" applyBorder="1" applyAlignment="1">
      <alignment vertical="top"/>
    </xf>
    <xf numFmtId="0" fontId="4" fillId="8" borderId="1" xfId="0" applyFont="1" applyFill="1" applyBorder="1" applyAlignment="1">
      <alignment horizontal="center" vertical="top"/>
    </xf>
    <xf numFmtId="2" fontId="4" fillId="8" borderId="1" xfId="0" applyNumberFormat="1" applyFont="1" applyFill="1" applyBorder="1" applyAlignment="1">
      <alignment horizontal="center" vertical="center" wrapText="1"/>
    </xf>
    <xf numFmtId="9" fontId="1" fillId="8" borderId="1" xfId="1" applyFont="1" applyFill="1" applyBorder="1" applyAlignment="1">
      <alignment horizontal="center" vertical="center" wrapText="1"/>
    </xf>
    <xf numFmtId="2" fontId="4" fillId="8" borderId="1" xfId="0" applyNumberFormat="1" applyFont="1" applyFill="1" applyBorder="1" applyAlignment="1">
      <alignment horizontal="center" vertical="top" wrapText="1"/>
    </xf>
    <xf numFmtId="2" fontId="0" fillId="7" borderId="1" xfId="0" applyNumberFormat="1" applyFill="1" applyBorder="1" applyAlignment="1">
      <alignment vertical="center"/>
    </xf>
    <xf numFmtId="1" fontId="4" fillId="7" borderId="1" xfId="0" applyNumberFormat="1" applyFont="1" applyFill="1" applyBorder="1" applyAlignment="1">
      <alignment horizontal="center" vertical="center"/>
    </xf>
    <xf numFmtId="2" fontId="4" fillId="7" borderId="1" xfId="0" applyNumberFormat="1" applyFont="1" applyFill="1" applyBorder="1" applyAlignment="1">
      <alignment vertical="center" wrapText="1"/>
    </xf>
    <xf numFmtId="2" fontId="0" fillId="7" borderId="1" xfId="0" applyNumberFormat="1" applyFill="1" applyBorder="1" applyAlignment="1">
      <alignment vertical="top" wrapText="1"/>
    </xf>
    <xf numFmtId="0" fontId="4" fillId="8" borderId="1" xfId="0" applyFont="1" applyFill="1" applyBorder="1" applyAlignment="1">
      <alignment horizontal="left" vertical="top"/>
    </xf>
    <xf numFmtId="0" fontId="0" fillId="8" borderId="1" xfId="0" applyFill="1" applyBorder="1" applyAlignment="1">
      <alignment vertical="top" wrapText="1"/>
    </xf>
    <xf numFmtId="0" fontId="6" fillId="8" borderId="1" xfId="0" applyFont="1" applyFill="1" applyBorder="1" applyAlignment="1">
      <alignment vertical="top"/>
    </xf>
    <xf numFmtId="0" fontId="7" fillId="8" borderId="1" xfId="0" applyFont="1" applyFill="1" applyBorder="1" applyAlignment="1">
      <alignment horizontal="center" vertical="top"/>
    </xf>
    <xf numFmtId="2" fontId="6" fillId="8" borderId="1" xfId="0" applyNumberFormat="1" applyFont="1" applyFill="1" applyBorder="1" applyAlignment="1">
      <alignment horizontal="center" vertical="center" wrapText="1"/>
    </xf>
    <xf numFmtId="9" fontId="8" fillId="8" borderId="1" xfId="1" applyFont="1" applyFill="1" applyBorder="1" applyAlignment="1">
      <alignment horizontal="center" vertical="center" wrapText="1"/>
    </xf>
    <xf numFmtId="2" fontId="6" fillId="8" borderId="1" xfId="0" applyNumberFormat="1" applyFont="1" applyFill="1" applyBorder="1" applyAlignment="1">
      <alignment horizontal="center" vertical="top" wrapText="1"/>
    </xf>
    <xf numFmtId="2" fontId="4" fillId="7" borderId="5" xfId="0" applyNumberFormat="1" applyFont="1" applyFill="1" applyBorder="1" applyAlignment="1">
      <alignment vertical="center"/>
    </xf>
    <xf numFmtId="9" fontId="1" fillId="7" borderId="5" xfId="1" applyFont="1" applyFill="1" applyBorder="1" applyAlignment="1">
      <alignment horizontal="center" vertical="center"/>
    </xf>
    <xf numFmtId="2" fontId="0" fillId="7" borderId="5" xfId="0" applyNumberFormat="1" applyFill="1" applyBorder="1"/>
    <xf numFmtId="9" fontId="1" fillId="5" borderId="1" xfId="1" applyFont="1" applyFill="1" applyBorder="1" applyAlignment="1">
      <alignment horizontal="center" vertical="top" wrapText="1"/>
    </xf>
    <xf numFmtId="0" fontId="4" fillId="7" borderId="1" xfId="0" quotePrefix="1" applyFont="1" applyFill="1" applyBorder="1" applyAlignment="1">
      <alignment horizontal="center" vertical="top"/>
    </xf>
    <xf numFmtId="2" fontId="4" fillId="7" borderId="1" xfId="0" applyNumberFormat="1" applyFont="1" applyFill="1" applyBorder="1" applyAlignment="1">
      <alignment horizontal="right" vertical="center" wrapText="1"/>
    </xf>
    <xf numFmtId="9" fontId="1" fillId="7" borderId="1" xfId="1" applyFont="1" applyFill="1" applyBorder="1" applyAlignment="1">
      <alignment horizontal="center" vertical="center" wrapText="1"/>
    </xf>
    <xf numFmtId="2" fontId="0" fillId="7" borderId="1" xfId="0" applyNumberFormat="1" applyFill="1" applyBorder="1" applyAlignment="1">
      <alignment horizontal="right" vertical="center" wrapText="1"/>
    </xf>
    <xf numFmtId="2" fontId="4" fillId="7" borderId="1" xfId="0" applyNumberFormat="1" applyFont="1" applyFill="1" applyBorder="1" applyAlignment="1">
      <alignment horizontal="right" vertical="center"/>
    </xf>
    <xf numFmtId="2" fontId="0" fillId="7" borderId="1" xfId="0" applyNumberFormat="1" applyFill="1" applyBorder="1" applyAlignment="1">
      <alignment horizontal="right" vertical="center"/>
    </xf>
    <xf numFmtId="0" fontId="6" fillId="5" borderId="1" xfId="0" applyFont="1" applyFill="1" applyBorder="1" applyAlignment="1">
      <alignment vertical="top"/>
    </xf>
    <xf numFmtId="0" fontId="7" fillId="5" borderId="1" xfId="0" applyFont="1" applyFill="1" applyBorder="1" applyAlignment="1">
      <alignment horizontal="center" vertical="top"/>
    </xf>
    <xf numFmtId="2" fontId="6" fillId="5" borderId="3" xfId="0" applyNumberFormat="1" applyFont="1" applyFill="1" applyBorder="1" applyAlignment="1">
      <alignment horizontal="center" vertical="center" wrapText="1"/>
    </xf>
    <xf numFmtId="0" fontId="4" fillId="8" borderId="5" xfId="0" applyFont="1" applyFill="1" applyBorder="1" applyAlignment="1">
      <alignment horizontal="center" vertical="top"/>
    </xf>
    <xf numFmtId="10" fontId="4" fillId="8" borderId="1" xfId="1" applyNumberFormat="1" applyFont="1" applyFill="1" applyBorder="1" applyAlignment="1">
      <alignment horizontal="center" vertical="top" wrapText="1"/>
    </xf>
    <xf numFmtId="9" fontId="1" fillId="8" borderId="1" xfId="1" applyFont="1" applyFill="1" applyBorder="1" applyAlignment="1">
      <alignment horizontal="center" vertical="top" wrapText="1"/>
    </xf>
    <xf numFmtId="0" fontId="4" fillId="9" borderId="1" xfId="0" applyFont="1" applyFill="1" applyBorder="1" applyAlignment="1">
      <alignment vertical="top"/>
    </xf>
    <xf numFmtId="0" fontId="4" fillId="9" borderId="1" xfId="0" applyFont="1" applyFill="1" applyBorder="1" applyAlignment="1">
      <alignment horizontal="center" vertical="top"/>
    </xf>
    <xf numFmtId="0" fontId="4" fillId="9" borderId="1" xfId="0" applyFont="1" applyFill="1" applyBorder="1" applyAlignment="1">
      <alignment vertical="top" wrapText="1"/>
    </xf>
    <xf numFmtId="2" fontId="4" fillId="9" borderId="1" xfId="0" applyNumberFormat="1" applyFont="1" applyFill="1" applyBorder="1" applyAlignment="1">
      <alignment horizontal="center" vertical="top" wrapText="1"/>
    </xf>
    <xf numFmtId="2" fontId="4" fillId="9" borderId="1" xfId="0" applyNumberFormat="1" applyFont="1" applyFill="1" applyBorder="1" applyAlignment="1">
      <alignment vertical="center" wrapText="1"/>
    </xf>
    <xf numFmtId="9" fontId="1" fillId="9" borderId="1" xfId="1" applyFont="1" applyFill="1" applyBorder="1" applyAlignment="1">
      <alignment horizontal="center" vertical="center" wrapText="1"/>
    </xf>
    <xf numFmtId="2" fontId="4" fillId="9" borderId="1" xfId="0" applyNumberFormat="1" applyFont="1" applyFill="1" applyBorder="1" applyAlignment="1">
      <alignment vertical="top" wrapText="1"/>
    </xf>
    <xf numFmtId="0" fontId="5" fillId="8" borderId="0" xfId="0" applyFont="1" applyFill="1" applyAlignment="1">
      <alignment horizontal="center"/>
    </xf>
    <xf numFmtId="2" fontId="0" fillId="6" borderId="1" xfId="0" applyNumberFormat="1" applyFill="1" applyBorder="1" applyAlignment="1" applyProtection="1">
      <alignment horizontal="right" vertical="center" wrapText="1"/>
      <protection locked="0"/>
    </xf>
    <xf numFmtId="9" fontId="1" fillId="6" borderId="1" xfId="1" applyFont="1" applyFill="1" applyBorder="1" applyAlignment="1" applyProtection="1">
      <alignment horizontal="center" vertical="center" wrapText="1"/>
      <protection locked="0"/>
    </xf>
    <xf numFmtId="0" fontId="4" fillId="6" borderId="1" xfId="0" quotePrefix="1" applyFont="1" applyFill="1" applyBorder="1" applyAlignment="1">
      <alignment horizontal="center" vertical="top"/>
    </xf>
    <xf numFmtId="2" fontId="0" fillId="6" borderId="1" xfId="0" quotePrefix="1" applyNumberFormat="1" applyFill="1" applyBorder="1" applyAlignment="1" applyProtection="1">
      <alignment horizontal="right" vertical="center" wrapText="1"/>
      <protection locked="0"/>
    </xf>
    <xf numFmtId="2" fontId="0" fillId="6" borderId="1" xfId="0" applyNumberFormat="1" applyFill="1" applyBorder="1" applyAlignment="1">
      <alignment vertical="center"/>
    </xf>
    <xf numFmtId="9" fontId="1" fillId="6" borderId="1" xfId="1" applyFont="1" applyFill="1" applyBorder="1" applyAlignment="1">
      <alignment horizontal="center" vertical="center"/>
    </xf>
    <xf numFmtId="2" fontId="0" fillId="6" borderId="1" xfId="0" applyNumberFormat="1" applyFill="1" applyBorder="1" applyAlignment="1">
      <alignment horizontal="right" vertical="top"/>
    </xf>
    <xf numFmtId="2" fontId="4" fillId="0" borderId="0" xfId="0" applyNumberFormat="1" applyFont="1" applyAlignment="1">
      <alignment vertical="center"/>
    </xf>
    <xf numFmtId="9" fontId="1" fillId="0" borderId="0" xfId="1" applyFont="1" applyAlignment="1">
      <alignment horizontal="center" vertical="center"/>
    </xf>
    <xf numFmtId="2" fontId="0" fillId="0" borderId="0" xfId="0" applyNumberFormat="1"/>
    <xf numFmtId="0" fontId="9" fillId="0" borderId="0" xfId="0" applyFont="1" applyFill="1"/>
    <xf numFmtId="0" fontId="5" fillId="10" borderId="1" xfId="0" applyFont="1" applyFill="1" applyBorder="1" applyAlignment="1">
      <alignment vertical="top"/>
    </xf>
    <xf numFmtId="0" fontId="5" fillId="10" borderId="1" xfId="0" applyFont="1" applyFill="1" applyBorder="1" applyAlignment="1">
      <alignment horizontal="center" vertical="top"/>
    </xf>
    <xf numFmtId="1" fontId="5" fillId="10" borderId="6" xfId="0" applyNumberFormat="1" applyFont="1" applyFill="1" applyBorder="1" applyAlignment="1">
      <alignment horizontal="center" vertical="center"/>
    </xf>
    <xf numFmtId="2" fontId="5" fillId="10" borderId="3" xfId="0" applyNumberFormat="1" applyFont="1" applyFill="1" applyBorder="1" applyAlignment="1">
      <alignment horizontal="left" vertical="top"/>
    </xf>
    <xf numFmtId="2" fontId="5" fillId="10" borderId="4" xfId="0" applyNumberFormat="1" applyFont="1" applyFill="1" applyBorder="1" applyAlignment="1">
      <alignment horizontal="left" vertical="top"/>
    </xf>
    <xf numFmtId="2" fontId="5" fillId="10" borderId="1" xfId="0" applyNumberFormat="1" applyFont="1" applyFill="1" applyBorder="1" applyAlignment="1">
      <alignment vertical="center" wrapText="1"/>
    </xf>
    <xf numFmtId="2" fontId="9" fillId="10" borderId="1" xfId="0" applyNumberFormat="1" applyFont="1" applyFill="1" applyBorder="1" applyAlignment="1">
      <alignment vertical="center"/>
    </xf>
    <xf numFmtId="0" fontId="0" fillId="0" borderId="6" xfId="0" applyFont="1" applyFill="1" applyBorder="1" applyAlignment="1">
      <alignment horizontal="center" vertical="top" wrapText="1"/>
    </xf>
    <xf numFmtId="0" fontId="0" fillId="0" borderId="0" xfId="0" applyAlignment="1">
      <alignment wrapText="1"/>
    </xf>
    <xf numFmtId="0" fontId="4" fillId="4" borderId="1" xfId="0" applyFont="1" applyFill="1" applyBorder="1" applyAlignment="1">
      <alignment horizontal="center" vertical="top" wrapText="1"/>
    </xf>
    <xf numFmtId="2" fontId="4" fillId="4" borderId="4" xfId="0" applyNumberFormat="1" applyFont="1" applyFill="1" applyBorder="1" applyAlignment="1">
      <alignment horizontal="center" vertical="center" wrapText="1"/>
    </xf>
    <xf numFmtId="0" fontId="4" fillId="5" borderId="1" xfId="0" applyFont="1" applyFill="1" applyBorder="1" applyAlignment="1">
      <alignmen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0" fillId="0" borderId="1" xfId="0" applyFont="1" applyFill="1" applyBorder="1" applyAlignment="1">
      <alignment horizontal="center" vertical="top" wrapText="1"/>
    </xf>
    <xf numFmtId="2" fontId="0" fillId="0" borderId="1" xfId="0" applyNumberFormat="1" applyFont="1" applyFill="1" applyBorder="1" applyAlignment="1">
      <alignment horizontal="center" vertical="center" wrapText="1"/>
    </xf>
    <xf numFmtId="0" fontId="0" fillId="0" borderId="0" xfId="0" applyFont="1" applyFill="1" applyAlignment="1">
      <alignment horizontal="center" wrapText="1"/>
    </xf>
    <xf numFmtId="0" fontId="4" fillId="7" borderId="1" xfId="0" applyFont="1" applyFill="1" applyBorder="1" applyAlignment="1">
      <alignment horizontal="center" vertical="center" wrapText="1"/>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4" fillId="8" borderId="1" xfId="0" applyFont="1" applyFill="1" applyBorder="1" applyAlignment="1">
      <alignment horizontal="center" vertical="top" wrapText="1"/>
    </xf>
    <xf numFmtId="0" fontId="5" fillId="10" borderId="1" xfId="0" applyFont="1" applyFill="1" applyBorder="1" applyAlignment="1">
      <alignment vertical="top" wrapText="1"/>
    </xf>
    <xf numFmtId="0" fontId="5" fillId="10" borderId="1" xfId="0" applyFont="1" applyFill="1" applyBorder="1" applyAlignment="1">
      <alignment horizontal="center" vertical="top" wrapText="1"/>
    </xf>
    <xf numFmtId="2" fontId="5" fillId="10" borderId="4" xfId="0" applyNumberFormat="1" applyFont="1" applyFill="1" applyBorder="1" applyAlignment="1">
      <alignment horizontal="left" vertical="top" wrapText="1"/>
    </xf>
    <xf numFmtId="0" fontId="9" fillId="0" borderId="0" xfId="0" applyFont="1" applyFill="1" applyAlignment="1">
      <alignment wrapText="1"/>
    </xf>
    <xf numFmtId="0" fontId="6" fillId="8" borderId="1" xfId="0" applyFont="1" applyFill="1" applyBorder="1" applyAlignment="1">
      <alignment vertical="top" wrapText="1"/>
    </xf>
    <xf numFmtId="0" fontId="4" fillId="7" borderId="1" xfId="0" quotePrefix="1" applyFont="1" applyFill="1" applyBorder="1" applyAlignment="1">
      <alignment horizontal="center" vertical="top" wrapText="1"/>
    </xf>
    <xf numFmtId="0" fontId="4" fillId="8" borderId="5" xfId="0" applyFont="1" applyFill="1" applyBorder="1" applyAlignment="1">
      <alignment horizontal="center" vertical="top" wrapText="1"/>
    </xf>
    <xf numFmtId="0" fontId="4" fillId="9" borderId="1" xfId="0" applyFont="1" applyFill="1" applyBorder="1" applyAlignment="1">
      <alignment horizontal="center" vertical="top" wrapText="1"/>
    </xf>
    <xf numFmtId="0" fontId="5" fillId="8" borderId="0" xfId="0" applyFont="1" applyFill="1" applyAlignment="1">
      <alignment horizontal="center" wrapText="1"/>
    </xf>
    <xf numFmtId="2" fontId="0" fillId="7" borderId="1" xfId="0" applyNumberFormat="1" applyFill="1" applyBorder="1" applyAlignment="1">
      <alignment horizontal="center" vertical="center" wrapText="1"/>
    </xf>
    <xf numFmtId="2" fontId="9" fillId="10" borderId="1" xfId="0" applyNumberFormat="1" applyFont="1" applyFill="1" applyBorder="1" applyAlignment="1">
      <alignment horizontal="center" vertical="center" wrapText="1"/>
    </xf>
    <xf numFmtId="0" fontId="4" fillId="4" borderId="5" xfId="0" applyFont="1" applyFill="1" applyBorder="1" applyAlignment="1">
      <alignment horizontal="center" vertical="top" wrapText="1"/>
    </xf>
    <xf numFmtId="0" fontId="4" fillId="4" borderId="7" xfId="0" applyFont="1" applyFill="1" applyBorder="1" applyAlignment="1">
      <alignment vertical="top"/>
    </xf>
    <xf numFmtId="0" fontId="4" fillId="4" borderId="7" xfId="0" applyFont="1" applyFill="1" applyBorder="1" applyAlignment="1">
      <alignment vertical="top" wrapText="1"/>
    </xf>
    <xf numFmtId="2" fontId="2" fillId="2" borderId="2" xfId="0" applyNumberFormat="1" applyFont="1" applyFill="1" applyBorder="1" applyAlignment="1">
      <alignment horizontal="center" vertical="center" wrapText="1"/>
    </xf>
    <xf numFmtId="0" fontId="4" fillId="3" borderId="8" xfId="0" applyFont="1" applyFill="1" applyBorder="1" applyAlignment="1">
      <alignment vertical="top" wrapText="1"/>
    </xf>
    <xf numFmtId="0" fontId="4" fillId="3" borderId="8" xfId="0" applyFont="1" applyFill="1" applyBorder="1" applyAlignment="1">
      <alignment vertical="top"/>
    </xf>
    <xf numFmtId="0" fontId="4" fillId="3" borderId="7" xfId="0" applyFont="1" applyFill="1" applyBorder="1" applyAlignment="1">
      <alignment vertical="top" wrapText="1"/>
    </xf>
    <xf numFmtId="0" fontId="4" fillId="3" borderId="9" xfId="0" applyFont="1" applyFill="1" applyBorder="1" applyAlignment="1">
      <alignment vertical="top"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Fill="1" applyBorder="1" applyAlignment="1">
      <alignment wrapText="1"/>
    </xf>
    <xf numFmtId="2" fontId="4" fillId="3" borderId="5" xfId="0" applyNumberFormat="1" applyFont="1" applyFill="1" applyBorder="1" applyAlignment="1">
      <alignment horizontal="left" vertical="top" wrapText="1"/>
    </xf>
    <xf numFmtId="2" fontId="4" fillId="4" borderId="4" xfId="0" applyNumberFormat="1" applyFont="1" applyFill="1" applyBorder="1" applyAlignment="1">
      <alignment horizontal="left" vertical="top" wrapText="1"/>
    </xf>
    <xf numFmtId="2" fontId="4" fillId="5" borderId="1" xfId="0" applyNumberFormat="1" applyFont="1" applyFill="1" applyBorder="1" applyAlignment="1">
      <alignment horizontal="left" vertical="top" wrapText="1"/>
    </xf>
    <xf numFmtId="2" fontId="4" fillId="8" borderId="1" xfId="0" applyNumberFormat="1" applyFont="1" applyFill="1" applyBorder="1" applyAlignment="1">
      <alignment horizontal="left" vertical="top" wrapText="1"/>
    </xf>
    <xf numFmtId="2" fontId="6" fillId="8" borderId="1" xfId="0" applyNumberFormat="1" applyFont="1" applyFill="1" applyBorder="1" applyAlignment="1">
      <alignment horizontal="left" vertical="top" wrapText="1"/>
    </xf>
    <xf numFmtId="2" fontId="4" fillId="9" borderId="1" xfId="0" applyNumberFormat="1" applyFont="1" applyFill="1" applyBorder="1" applyAlignment="1">
      <alignment horizontal="left" vertical="top" wrapText="1"/>
    </xf>
    <xf numFmtId="2" fontId="2" fillId="0" borderId="0" xfId="0" applyNumberFormat="1" applyFont="1" applyFill="1" applyBorder="1" applyAlignment="1">
      <alignment horizontal="left" vertical="top" wrapText="1"/>
    </xf>
    <xf numFmtId="2" fontId="0" fillId="7" borderId="1" xfId="0" applyNumberFormat="1" applyFill="1" applyBorder="1" applyAlignment="1">
      <alignment horizontal="left" vertical="top" wrapText="1"/>
    </xf>
    <xf numFmtId="2" fontId="0" fillId="0" borderId="1" xfId="0" applyNumberFormat="1" applyFont="1" applyFill="1" applyBorder="1" applyAlignment="1">
      <alignment horizontal="left" vertical="top" wrapText="1"/>
    </xf>
    <xf numFmtId="2" fontId="9" fillId="10" borderId="1" xfId="0" applyNumberFormat="1" applyFont="1" applyFill="1" applyBorder="1" applyAlignment="1">
      <alignment horizontal="left" vertical="top" wrapText="1"/>
    </xf>
    <xf numFmtId="2" fontId="4" fillId="3" borderId="1" xfId="0" applyNumberFormat="1" applyFont="1" applyFill="1" applyBorder="1" applyAlignment="1">
      <alignment horizontal="left" vertical="top" wrapText="1"/>
    </xf>
    <xf numFmtId="2" fontId="0" fillId="0" borderId="0" xfId="0" applyNumberFormat="1" applyAlignment="1">
      <alignment horizontal="left" vertical="top" wrapText="1"/>
    </xf>
    <xf numFmtId="2" fontId="4" fillId="3" borderId="5" xfId="0" applyNumberFormat="1" applyFont="1" applyFill="1" applyBorder="1" applyAlignment="1">
      <alignment horizontal="center" vertical="center" wrapText="1"/>
    </xf>
    <xf numFmtId="2" fontId="4" fillId="9" borderId="1" xfId="0" applyNumberFormat="1" applyFont="1" applyFill="1" applyBorder="1" applyAlignment="1">
      <alignment horizontal="center" vertical="center" wrapText="1"/>
    </xf>
    <xf numFmtId="2" fontId="0" fillId="0" borderId="0" xfId="0" applyNumberFormat="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wrapText="1"/>
    </xf>
    <xf numFmtId="0" fontId="0" fillId="0" borderId="1" xfId="0" applyFont="1" applyFill="1" applyBorder="1" applyAlignment="1">
      <alignment vertical="top" wrapText="1"/>
    </xf>
    <xf numFmtId="0" fontId="0" fillId="0" borderId="6" xfId="0" applyFont="1" applyFill="1" applyBorder="1" applyAlignment="1">
      <alignment horizontal="center" vertical="center" wrapText="1"/>
    </xf>
    <xf numFmtId="0" fontId="0" fillId="0" borderId="1" xfId="0" quotePrefix="1" applyFont="1" applyFill="1" applyBorder="1" applyAlignment="1">
      <alignment horizontal="left" vertical="top" wrapText="1"/>
    </xf>
    <xf numFmtId="0" fontId="0" fillId="0" borderId="1" xfId="0" quotePrefix="1" applyFont="1" applyFill="1" applyBorder="1" applyAlignment="1">
      <alignment horizontal="center" vertical="top" wrapText="1"/>
    </xf>
    <xf numFmtId="1" fontId="5" fillId="10" borderId="1" xfId="0" applyNumberFormat="1" applyFont="1" applyFill="1" applyBorder="1" applyAlignment="1">
      <alignment horizontal="center" vertical="center" wrapText="1"/>
    </xf>
    <xf numFmtId="0" fontId="0" fillId="0" borderId="4" xfId="0" quotePrefix="1" applyFont="1" applyFill="1" applyBorder="1" applyAlignment="1">
      <alignment horizontal="left" vertical="top" wrapText="1"/>
    </xf>
    <xf numFmtId="0" fontId="0" fillId="0" borderId="5" xfId="0" applyFont="1" applyFill="1" applyBorder="1" applyAlignment="1">
      <alignment horizontal="center" vertical="top" wrapText="1"/>
    </xf>
    <xf numFmtId="0" fontId="0" fillId="0" borderId="1" xfId="0" applyFont="1" applyFill="1" applyBorder="1" applyAlignment="1">
      <alignment horizontal="right" vertical="top" wrapText="1"/>
    </xf>
    <xf numFmtId="1" fontId="0" fillId="0" borderId="1" xfId="0" applyNumberFormat="1" applyFont="1" applyFill="1" applyBorder="1" applyAlignment="1">
      <alignment horizontal="center" vertical="center" wrapText="1"/>
    </xf>
    <xf numFmtId="2" fontId="0" fillId="0" borderId="4" xfId="0" applyNumberFormat="1" applyFont="1" applyFill="1" applyBorder="1" applyAlignment="1">
      <alignment horizontal="left" vertical="top" wrapText="1"/>
    </xf>
    <xf numFmtId="2" fontId="0" fillId="0" borderId="1" xfId="0" applyNumberFormat="1"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 fontId="9" fillId="0" borderId="6" xfId="0" applyNumberFormat="1" applyFont="1" applyFill="1" applyBorder="1" applyAlignment="1">
      <alignment horizontal="center" vertical="center" wrapText="1"/>
    </xf>
    <xf numFmtId="2" fontId="9" fillId="0" borderId="4" xfId="0" applyNumberFormat="1" applyFont="1" applyFill="1" applyBorder="1" applyAlignment="1">
      <alignment horizontal="left" vertical="top"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top" wrapText="1"/>
    </xf>
    <xf numFmtId="2" fontId="9" fillId="0" borderId="1" xfId="0" applyNumberFormat="1" applyFont="1" applyFill="1" applyBorder="1" applyAlignment="1">
      <alignment horizontal="center" vertical="top"/>
    </xf>
    <xf numFmtId="0" fontId="0" fillId="0" borderId="6" xfId="0" quotePrefix="1" applyFont="1" applyFill="1" applyBorder="1" applyAlignment="1">
      <alignment horizontal="center" vertical="top" wrapText="1"/>
    </xf>
    <xf numFmtId="0" fontId="0" fillId="0" borderId="3" xfId="0" applyFont="1" applyFill="1" applyBorder="1" applyAlignment="1">
      <alignment horizontal="center" vertical="top" wrapText="1"/>
    </xf>
    <xf numFmtId="2" fontId="4" fillId="3" borderId="9"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0" fillId="0" borderId="6" xfId="0" quotePrefix="1" applyFont="1" applyFill="1" applyBorder="1" applyAlignment="1">
      <alignment horizontal="right" vertical="top" wrapText="1"/>
    </xf>
    <xf numFmtId="2" fontId="0" fillId="7" borderId="4" xfId="0" applyNumberFormat="1" applyFill="1" applyBorder="1" applyAlignment="1">
      <alignment horizontal="center" vertical="center" wrapText="1"/>
    </xf>
    <xf numFmtId="2" fontId="0" fillId="0" borderId="4" xfId="0" applyNumberFormat="1" applyFont="1" applyFill="1" applyBorder="1" applyAlignment="1">
      <alignment horizontal="center" vertical="center" wrapText="1"/>
    </xf>
    <xf numFmtId="2" fontId="4" fillId="4" borderId="9" xfId="0" applyNumberFormat="1" applyFont="1" applyFill="1" applyBorder="1" applyAlignment="1">
      <alignment horizontal="left" vertical="top" wrapText="1"/>
    </xf>
    <xf numFmtId="0" fontId="0" fillId="0" borderId="1" xfId="0" quotePrefix="1" applyFont="1" applyFill="1" applyBorder="1" applyAlignment="1">
      <alignment horizontal="right" vertical="top" wrapText="1"/>
    </xf>
    <xf numFmtId="1" fontId="4" fillId="7" borderId="1" xfId="0" quotePrefix="1" applyNumberFormat="1" applyFont="1" applyFill="1" applyBorder="1" applyAlignment="1">
      <alignment horizontal="center" vertical="center" wrapText="1"/>
    </xf>
    <xf numFmtId="0" fontId="4" fillId="0" borderId="0" xfId="0" applyFont="1" applyAlignment="1">
      <alignment horizontal="center"/>
    </xf>
    <xf numFmtId="165" fontId="9" fillId="11" borderId="1" xfId="0" applyNumberFormat="1" applyFont="1" applyFill="1" applyBorder="1" applyAlignment="1" applyProtection="1">
      <alignment horizontal="center" vertical="center" wrapText="1"/>
      <protection locked="0"/>
    </xf>
    <xf numFmtId="2" fontId="0" fillId="11" borderId="1" xfId="0" applyNumberFormat="1" applyFill="1" applyBorder="1" applyAlignment="1" applyProtection="1">
      <alignment horizontal="center" vertical="center" wrapText="1"/>
      <protection locked="0"/>
    </xf>
    <xf numFmtId="2" fontId="2"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top"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wrapText="1"/>
    </xf>
    <xf numFmtId="0" fontId="2" fillId="0" borderId="0" xfId="0" applyFont="1" applyFill="1" applyBorder="1" applyAlignment="1">
      <alignment horizontal="center" wrapText="1"/>
    </xf>
    <xf numFmtId="2" fontId="2" fillId="0" borderId="0" xfId="0" applyNumberFormat="1" applyFont="1" applyFill="1" applyBorder="1" applyAlignment="1">
      <alignment horizontal="center" wrapText="1"/>
    </xf>
    <xf numFmtId="0" fontId="4" fillId="3" borderId="8" xfId="0" applyFont="1" applyFill="1" applyBorder="1" applyAlignment="1">
      <alignment wrapText="1"/>
    </xf>
    <xf numFmtId="0" fontId="4" fillId="3" borderId="8" xfId="0" applyFont="1" applyFill="1" applyBorder="1" applyAlignment="1"/>
    <xf numFmtId="0" fontId="4" fillId="3" borderId="7" xfId="0" applyFont="1" applyFill="1" applyBorder="1" applyAlignment="1">
      <alignment wrapText="1"/>
    </xf>
    <xf numFmtId="0" fontId="4" fillId="4" borderId="1" xfId="0" applyFont="1" applyFill="1" applyBorder="1" applyAlignment="1">
      <alignment horizontal="center" wrapText="1"/>
    </xf>
    <xf numFmtId="0" fontId="4" fillId="4" borderId="5" xfId="0" applyFont="1" applyFill="1" applyBorder="1" applyAlignment="1">
      <alignment horizontal="center" wrapText="1"/>
    </xf>
    <xf numFmtId="0" fontId="4" fillId="4" borderId="7" xfId="0" applyFont="1" applyFill="1" applyBorder="1" applyAlignment="1"/>
    <xf numFmtId="0" fontId="4" fillId="4" borderId="7" xfId="0" applyFont="1" applyFill="1" applyBorder="1" applyAlignment="1">
      <alignment wrapText="1"/>
    </xf>
    <xf numFmtId="2" fontId="4" fillId="4" borderId="1" xfId="0" applyNumberFormat="1" applyFont="1" applyFill="1" applyBorder="1" applyAlignment="1">
      <alignment horizontal="center" wrapText="1"/>
    </xf>
    <xf numFmtId="0" fontId="4" fillId="5" borderId="1" xfId="0" applyFont="1" applyFill="1" applyBorder="1" applyAlignment="1">
      <alignment wrapText="1"/>
    </xf>
    <xf numFmtId="0" fontId="4" fillId="5" borderId="1" xfId="0" applyFont="1" applyFill="1" applyBorder="1" applyAlignment="1">
      <alignment horizontal="center" wrapText="1"/>
    </xf>
    <xf numFmtId="1" fontId="4" fillId="5" borderId="5" xfId="0" applyNumberFormat="1" applyFont="1" applyFill="1" applyBorder="1" applyAlignment="1">
      <alignment horizontal="center" wrapText="1"/>
    </xf>
    <xf numFmtId="2" fontId="4" fillId="5" borderId="1" xfId="0" applyNumberFormat="1" applyFont="1" applyFill="1" applyBorder="1" applyAlignment="1">
      <alignment horizontal="center" wrapText="1"/>
    </xf>
    <xf numFmtId="0" fontId="0" fillId="0" borderId="1" xfId="0" applyFont="1" applyFill="1" applyBorder="1" applyAlignment="1">
      <alignment horizontal="center" wrapText="1"/>
    </xf>
    <xf numFmtId="2" fontId="0" fillId="0" borderId="1" xfId="0" applyNumberFormat="1" applyFont="1" applyFill="1" applyBorder="1" applyAlignment="1">
      <alignment horizontal="center" wrapText="1"/>
    </xf>
    <xf numFmtId="0" fontId="0" fillId="0" borderId="1" xfId="0" applyFont="1" applyFill="1" applyBorder="1" applyAlignment="1">
      <alignment wrapText="1"/>
    </xf>
    <xf numFmtId="0" fontId="4" fillId="8" borderId="1" xfId="0" applyFont="1" applyFill="1" applyBorder="1" applyAlignment="1">
      <alignment wrapText="1"/>
    </xf>
    <xf numFmtId="0" fontId="4" fillId="8" borderId="1" xfId="0" applyFont="1" applyFill="1" applyBorder="1" applyAlignment="1">
      <alignment horizontal="center" wrapText="1"/>
    </xf>
    <xf numFmtId="2" fontId="4" fillId="8" borderId="1" xfId="0" applyNumberFormat="1" applyFont="1" applyFill="1" applyBorder="1" applyAlignment="1">
      <alignment horizontal="center" wrapText="1"/>
    </xf>
    <xf numFmtId="0" fontId="9" fillId="0" borderId="1" xfId="0" applyFont="1" applyFill="1" applyBorder="1" applyAlignment="1">
      <alignment wrapText="1"/>
    </xf>
    <xf numFmtId="0" fontId="9" fillId="0" borderId="1" xfId="0" applyFont="1" applyFill="1" applyBorder="1" applyAlignment="1">
      <alignment horizontal="center" wrapText="1"/>
    </xf>
    <xf numFmtId="2" fontId="9" fillId="0" borderId="1" xfId="0" applyNumberFormat="1" applyFont="1" applyFill="1" applyBorder="1" applyAlignment="1">
      <alignment horizontal="center" wrapText="1"/>
    </xf>
    <xf numFmtId="0" fontId="4" fillId="8" borderId="1" xfId="0" applyFont="1" applyFill="1" applyBorder="1" applyAlignment="1">
      <alignment horizontal="left"/>
    </xf>
    <xf numFmtId="0" fontId="6" fillId="8" borderId="1" xfId="0" applyFont="1" applyFill="1" applyBorder="1" applyAlignment="1">
      <alignment wrapText="1"/>
    </xf>
    <xf numFmtId="0" fontId="4" fillId="8" borderId="5" xfId="0" applyFont="1" applyFill="1" applyBorder="1" applyAlignment="1">
      <alignment horizontal="center" wrapText="1"/>
    </xf>
    <xf numFmtId="0" fontId="4" fillId="5" borderId="1" xfId="0" applyFont="1" applyFill="1" applyBorder="1" applyAlignment="1">
      <alignment horizontal="left" vertical="top"/>
    </xf>
    <xf numFmtId="1" fontId="4" fillId="8"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0" xfId="0" applyAlignment="1">
      <alignment vertical="top"/>
    </xf>
    <xf numFmtId="0" fontId="2" fillId="0" borderId="0" xfId="0" applyFont="1" applyFill="1" applyBorder="1" applyAlignment="1">
      <alignment horizontal="center" vertical="top" wrapText="1"/>
    </xf>
    <xf numFmtId="2" fontId="4" fillId="3" borderId="1" xfId="0" applyNumberFormat="1" applyFont="1" applyFill="1" applyBorder="1" applyAlignment="1">
      <alignment horizontal="center" wrapText="1"/>
    </xf>
    <xf numFmtId="0" fontId="2" fillId="2" borderId="2" xfId="0" applyFont="1" applyFill="1" applyBorder="1" applyAlignment="1">
      <alignment horizontal="center" vertical="center" wrapText="1"/>
    </xf>
    <xf numFmtId="2" fontId="4" fillId="8" borderId="4"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9" fontId="0" fillId="0" borderId="1" xfId="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4" fillId="0" borderId="0" xfId="0" applyNumberFormat="1" applyFont="1" applyFill="1" applyBorder="1" applyAlignment="1">
      <alignment horizontal="center" wrapText="1"/>
    </xf>
    <xf numFmtId="2" fontId="0" fillId="0" borderId="0" xfId="0" applyNumberFormat="1" applyFill="1" applyBorder="1" applyAlignment="1">
      <alignment horizontal="center" wrapText="1"/>
    </xf>
    <xf numFmtId="2" fontId="0" fillId="0" borderId="0" xfId="0" applyNumberFormat="1" applyFont="1" applyFill="1" applyBorder="1" applyAlignment="1">
      <alignment horizontal="center" wrapText="1"/>
    </xf>
    <xf numFmtId="2" fontId="9" fillId="0" borderId="0" xfId="0" applyNumberFormat="1" applyFont="1" applyFill="1" applyBorder="1" applyAlignment="1">
      <alignment horizontal="center" wrapText="1"/>
    </xf>
    <xf numFmtId="0" fontId="0" fillId="0" borderId="0" xfId="0" applyFill="1" applyBorder="1"/>
    <xf numFmtId="2" fontId="9" fillId="0" borderId="3" xfId="0" applyNumberFormat="1" applyFont="1" applyFill="1" applyBorder="1" applyAlignment="1">
      <alignment horizontal="left" vertical="top" wrapText="1"/>
    </xf>
    <xf numFmtId="2" fontId="4" fillId="8" borderId="6" xfId="0" applyNumberFormat="1" applyFont="1" applyFill="1" applyBorder="1" applyAlignment="1">
      <alignment horizontal="center" vertical="top" wrapText="1"/>
    </xf>
    <xf numFmtId="2" fontId="2" fillId="0" borderId="13" xfId="0" applyNumberFormat="1" applyFont="1" applyFill="1" applyBorder="1" applyAlignment="1">
      <alignment horizontal="center" wrapText="1"/>
    </xf>
    <xf numFmtId="2" fontId="4" fillId="3" borderId="5" xfId="0" applyNumberFormat="1" applyFont="1" applyFill="1" applyBorder="1" applyAlignment="1">
      <alignment horizontal="center" wrapText="1"/>
    </xf>
    <xf numFmtId="0" fontId="0" fillId="0" borderId="13" xfId="0" applyBorder="1"/>
    <xf numFmtId="2" fontId="2" fillId="2" borderId="1" xfId="0" applyNumberFormat="1" applyFont="1" applyFill="1" applyBorder="1" applyAlignment="1">
      <alignment horizontal="left" vertical="top" wrapText="1"/>
    </xf>
    <xf numFmtId="2" fontId="2" fillId="0" borderId="1" xfId="0" applyNumberFormat="1" applyFont="1" applyFill="1" applyBorder="1" applyAlignment="1">
      <alignment horizontal="left" vertical="top" wrapText="1"/>
    </xf>
    <xf numFmtId="2" fontId="4" fillId="4" borderId="1" xfId="0" applyNumberFormat="1" applyFont="1" applyFill="1" applyBorder="1" applyAlignment="1">
      <alignment horizontal="left" vertical="top" wrapText="1"/>
    </xf>
    <xf numFmtId="9" fontId="2" fillId="2" borderId="1" xfId="1" applyFont="1" applyFill="1" applyBorder="1" applyAlignment="1">
      <alignment horizontal="center" vertical="center" wrapText="1"/>
    </xf>
    <xf numFmtId="9" fontId="0" fillId="0" borderId="13" xfId="1" applyFont="1" applyBorder="1"/>
    <xf numFmtId="9" fontId="4" fillId="4" borderId="1" xfId="1" applyFont="1" applyFill="1" applyBorder="1" applyAlignment="1">
      <alignment horizontal="center" wrapText="1"/>
    </xf>
    <xf numFmtId="9" fontId="4" fillId="5" borderId="1" xfId="1" applyFont="1" applyFill="1" applyBorder="1" applyAlignment="1">
      <alignment horizontal="center" wrapText="1"/>
    </xf>
    <xf numFmtId="9" fontId="4" fillId="8" borderId="1" xfId="1" applyFont="1" applyFill="1" applyBorder="1" applyAlignment="1">
      <alignment horizontal="center" wrapText="1"/>
    </xf>
    <xf numFmtId="9" fontId="0" fillId="0" borderId="0" xfId="1" applyFont="1"/>
    <xf numFmtId="10" fontId="4" fillId="3" borderId="1" xfId="1" applyNumberFormat="1" applyFont="1" applyFill="1" applyBorder="1" applyAlignment="1">
      <alignment horizontal="center" wrapText="1"/>
    </xf>
    <xf numFmtId="9" fontId="0" fillId="11" borderId="1" xfId="1" applyFont="1" applyFill="1" applyBorder="1" applyAlignment="1" applyProtection="1">
      <alignment horizontal="center" vertical="center" wrapText="1"/>
      <protection locked="0"/>
    </xf>
    <xf numFmtId="2" fontId="4"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4" fillId="9"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9" xfId="0"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2" fillId="0" borderId="1" xfId="0" applyFont="1" applyBorder="1" applyAlignment="1">
      <alignment horizontal="center" vertical="top" wrapText="1"/>
    </xf>
    <xf numFmtId="2" fontId="12" fillId="2"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top" wrapText="1"/>
    </xf>
    <xf numFmtId="2" fontId="5" fillId="5" borderId="5"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2" fontId="9" fillId="0" borderId="1"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2" fontId="0" fillId="0" borderId="0" xfId="0" applyNumberFormat="1" applyFont="1" applyFill="1" applyBorder="1" applyAlignment="1">
      <alignment horizontal="center" vertical="center" wrapText="1"/>
    </xf>
    <xf numFmtId="0" fontId="0" fillId="0" borderId="0" xfId="0" applyFont="1" applyAlignment="1">
      <alignment wrapText="1"/>
    </xf>
    <xf numFmtId="0" fontId="0" fillId="0" borderId="1" xfId="0" applyFont="1" applyFill="1" applyBorder="1" applyAlignment="1">
      <alignment vertical="center" wrapText="1"/>
    </xf>
    <xf numFmtId="2" fontId="0" fillId="9" borderId="1" xfId="0" applyNumberFormat="1" applyFont="1" applyFill="1" applyBorder="1" applyAlignment="1">
      <alignment horizontal="center" vertical="center" wrapText="1"/>
    </xf>
    <xf numFmtId="9" fontId="1" fillId="0" borderId="1" xfId="1" applyFont="1" applyFill="1" applyBorder="1" applyAlignment="1">
      <alignment horizontal="center" wrapText="1"/>
    </xf>
    <xf numFmtId="0" fontId="0" fillId="0" borderId="0" xfId="0" applyFont="1" applyFill="1"/>
    <xf numFmtId="0" fontId="0" fillId="0" borderId="1" xfId="0" quotePrefix="1" applyFont="1" applyFill="1" applyBorder="1" applyAlignment="1">
      <alignment horizontal="center" wrapText="1"/>
    </xf>
    <xf numFmtId="1" fontId="0" fillId="0" borderId="1" xfId="0" quotePrefix="1" applyNumberFormat="1" applyFont="1" applyFill="1" applyBorder="1" applyAlignment="1">
      <alignment horizontal="center" wrapText="1"/>
    </xf>
    <xf numFmtId="1" fontId="9" fillId="0" borderId="1" xfId="0" applyNumberFormat="1" applyFont="1" applyFill="1" applyBorder="1" applyAlignment="1">
      <alignment horizontal="center" wrapText="1"/>
    </xf>
    <xf numFmtId="2" fontId="9" fillId="0" borderId="3" xfId="0" applyNumberFormat="1" applyFont="1" applyFill="1" applyBorder="1" applyAlignment="1">
      <alignment horizontal="left" vertical="top"/>
    </xf>
    <xf numFmtId="0" fontId="0" fillId="0" borderId="0" xfId="0" applyFont="1"/>
    <xf numFmtId="0" fontId="13" fillId="0" borderId="0" xfId="0" applyFont="1" applyFill="1" applyBorder="1" applyAlignment="1">
      <alignment horizontal="center" vertical="center" wrapText="1"/>
    </xf>
    <xf numFmtId="0" fontId="0" fillId="0" borderId="1" xfId="0" applyFont="1" applyFill="1" applyBorder="1" applyAlignment="1">
      <alignment vertical="top"/>
    </xf>
    <xf numFmtId="166" fontId="2" fillId="2" borderId="2"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4" fillId="3" borderId="5" xfId="0" applyFont="1" applyFill="1" applyBorder="1" applyAlignment="1">
      <alignment horizontal="center" vertical="top" wrapText="1"/>
    </xf>
    <xf numFmtId="2" fontId="2" fillId="3" borderId="5" xfId="0" applyNumberFormat="1" applyFont="1" applyFill="1" applyBorder="1" applyAlignment="1">
      <alignment horizontal="center" vertical="center" wrapText="1"/>
    </xf>
    <xf numFmtId="2" fontId="4" fillId="13" borderId="1" xfId="0" applyNumberFormat="1" applyFont="1" applyFill="1" applyBorder="1" applyAlignment="1">
      <alignment horizontal="center" vertical="center" wrapText="1"/>
    </xf>
    <xf numFmtId="2" fontId="5" fillId="13" borderId="1" xfId="0" applyNumberFormat="1" applyFont="1" applyFill="1" applyBorder="1" applyAlignment="1">
      <alignment horizontal="center" vertical="center" wrapText="1"/>
    </xf>
    <xf numFmtId="0" fontId="4" fillId="14" borderId="1" xfId="0" applyFont="1" applyFill="1" applyBorder="1" applyAlignment="1">
      <alignment vertical="top" wrapText="1"/>
    </xf>
    <xf numFmtId="0" fontId="4" fillId="14" borderId="1" xfId="0" applyFont="1" applyFill="1" applyBorder="1" applyAlignment="1">
      <alignment horizontal="center" vertical="top" wrapText="1"/>
    </xf>
    <xf numFmtId="1" fontId="4" fillId="14" borderId="5" xfId="0" applyNumberFormat="1" applyFont="1" applyFill="1" applyBorder="1" applyAlignment="1">
      <alignment horizontal="center" vertical="top" wrapText="1"/>
    </xf>
    <xf numFmtId="2" fontId="4" fillId="14" borderId="1" xfId="0" applyNumberFormat="1" applyFont="1" applyFill="1" applyBorder="1" applyAlignment="1">
      <alignment horizontal="center" vertical="center" wrapText="1"/>
    </xf>
    <xf numFmtId="0" fontId="14" fillId="14" borderId="1" xfId="0" applyFont="1" applyFill="1" applyBorder="1" applyAlignment="1">
      <alignment horizontal="center" vertical="center" wrapText="1"/>
    </xf>
    <xf numFmtId="2" fontId="5" fillId="14" borderId="5" xfId="0" applyNumberFormat="1" applyFont="1" applyFill="1" applyBorder="1" applyAlignment="1">
      <alignment horizontal="center" vertical="center" wrapText="1"/>
    </xf>
    <xf numFmtId="2" fontId="5" fillId="14"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0" xfId="0" applyFont="1" applyFill="1" applyBorder="1" applyAlignment="1">
      <alignment horizontal="left" vertical="top" wrapText="1"/>
    </xf>
    <xf numFmtId="166" fontId="2" fillId="0" borderId="0" xfId="0" applyNumberFormat="1" applyFont="1" applyFill="1" applyBorder="1" applyAlignment="1">
      <alignment horizontal="left" vertical="top" wrapText="1"/>
    </xf>
    <xf numFmtId="2" fontId="4" fillId="13" borderId="1" xfId="0" applyNumberFormat="1" applyFont="1" applyFill="1" applyBorder="1" applyAlignment="1">
      <alignment horizontal="left" vertical="top" wrapText="1"/>
    </xf>
    <xf numFmtId="2" fontId="4" fillId="14" borderId="1" xfId="0" applyNumberFormat="1" applyFont="1" applyFill="1" applyBorder="1" applyAlignment="1">
      <alignment horizontal="left" vertical="top" wrapText="1"/>
    </xf>
    <xf numFmtId="2" fontId="0" fillId="9" borderId="1" xfId="0" applyNumberFormat="1" applyFont="1" applyFill="1" applyBorder="1" applyAlignment="1">
      <alignment horizontal="left" vertical="top" wrapText="1"/>
    </xf>
    <xf numFmtId="2" fontId="2" fillId="3" borderId="1" xfId="0" applyNumberFormat="1" applyFont="1" applyFill="1" applyBorder="1" applyAlignment="1">
      <alignment horizontal="left" vertical="top" wrapText="1"/>
    </xf>
    <xf numFmtId="0" fontId="4" fillId="9" borderId="1" xfId="0" applyFont="1" applyFill="1" applyBorder="1" applyAlignment="1">
      <alignment horizontal="left" vertical="top" wrapText="1"/>
    </xf>
    <xf numFmtId="0" fontId="0" fillId="3" borderId="1" xfId="0" applyFill="1" applyBorder="1" applyAlignment="1">
      <alignment horizontal="left" vertical="top" wrapText="1"/>
    </xf>
    <xf numFmtId="0" fontId="14" fillId="1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4" xfId="0" applyFont="1" applyFill="1" applyBorder="1" applyAlignment="1">
      <alignment horizontal="left" vertical="top" wrapText="1"/>
    </xf>
    <xf numFmtId="2" fontId="9" fillId="11" borderId="5" xfId="0" applyNumberFormat="1" applyFont="1" applyFill="1" applyBorder="1" applyAlignment="1" applyProtection="1">
      <alignment horizontal="center" vertical="center" wrapText="1"/>
      <protection locked="0"/>
    </xf>
    <xf numFmtId="2" fontId="9" fillId="11" borderId="1" xfId="0" applyNumberFormat="1" applyFont="1" applyFill="1" applyBorder="1" applyAlignment="1" applyProtection="1">
      <alignment horizontal="center" vertical="center" wrapText="1"/>
      <protection locked="0"/>
    </xf>
    <xf numFmtId="2" fontId="0" fillId="11" borderId="1" xfId="0" applyNumberFormat="1" applyFont="1" applyFill="1" applyBorder="1" applyAlignment="1" applyProtection="1">
      <alignment horizontal="left" vertical="top" wrapText="1"/>
      <protection locked="0"/>
    </xf>
    <xf numFmtId="2" fontId="0" fillId="11" borderId="1" xfId="0" applyNumberFormat="1" applyFont="1" applyFill="1" applyBorder="1" applyAlignment="1" applyProtection="1">
      <alignment horizontal="center" vertical="center" wrapText="1"/>
      <protection locked="0"/>
    </xf>
    <xf numFmtId="2" fontId="0" fillId="11" borderId="4" xfId="0" applyNumberFormat="1" applyFont="1" applyFill="1" applyBorder="1" applyAlignment="1" applyProtection="1">
      <alignment horizontal="center" vertical="center" wrapText="1"/>
      <protection locked="0"/>
    </xf>
    <xf numFmtId="164" fontId="0" fillId="11" borderId="1" xfId="2" applyFont="1" applyFill="1" applyBorder="1" applyAlignment="1" applyProtection="1">
      <alignment horizontal="center" vertical="center" wrapText="1"/>
      <protection locked="0"/>
    </xf>
    <xf numFmtId="2" fontId="0" fillId="11" borderId="1" xfId="0" quotePrefix="1" applyNumberFormat="1" applyFont="1" applyFill="1" applyBorder="1" applyAlignment="1" applyProtection="1">
      <alignment horizontal="left" vertical="top" wrapText="1"/>
      <protection locked="0"/>
    </xf>
    <xf numFmtId="2" fontId="4" fillId="3" borderId="4"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2" fontId="0" fillId="0" borderId="4"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0" fontId="0" fillId="0" borderId="0" xfId="0" applyAlignment="1" applyProtection="1">
      <alignment wrapText="1"/>
    </xf>
    <xf numFmtId="2" fontId="2" fillId="0" borderId="0" xfId="0" applyNumberFormat="1"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166" fontId="2" fillId="2" borderId="2" xfId="0" applyNumberFormat="1" applyFont="1" applyFill="1" applyBorder="1" applyAlignment="1" applyProtection="1">
      <alignment horizontal="center" vertical="center" wrapText="1"/>
    </xf>
    <xf numFmtId="0" fontId="0" fillId="0" borderId="0" xfId="0" applyFill="1" applyBorder="1" applyAlignment="1" applyProtection="1">
      <alignment wrapText="1"/>
    </xf>
    <xf numFmtId="0" fontId="2" fillId="0" borderId="0" xfId="0" applyFont="1" applyFill="1" applyBorder="1" applyAlignment="1" applyProtection="1">
      <alignment horizontal="center" vertical="center" wrapText="1"/>
    </xf>
    <xf numFmtId="2" fontId="5"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top" wrapText="1"/>
    </xf>
    <xf numFmtId="166" fontId="2" fillId="0" borderId="0" xfId="0" applyNumberFormat="1" applyFont="1" applyFill="1" applyBorder="1" applyAlignment="1" applyProtection="1">
      <alignment horizontal="left" vertical="top" wrapText="1"/>
    </xf>
    <xf numFmtId="0" fontId="4" fillId="3" borderId="5" xfId="0" applyFont="1" applyFill="1" applyBorder="1" applyAlignment="1" applyProtection="1">
      <alignment horizontal="center" vertical="top" wrapText="1"/>
    </xf>
    <xf numFmtId="2" fontId="2" fillId="3" borderId="5"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2" fontId="4" fillId="3" borderId="5" xfId="0" applyNumberFormat="1" applyFont="1" applyFill="1" applyBorder="1" applyAlignment="1" applyProtection="1">
      <alignment horizontal="left" vertical="top" wrapText="1"/>
    </xf>
    <xf numFmtId="0" fontId="4" fillId="4" borderId="1" xfId="0" applyFont="1" applyFill="1" applyBorder="1" applyAlignment="1" applyProtection="1">
      <alignment horizontal="center" vertical="top" wrapText="1"/>
    </xf>
    <xf numFmtId="2" fontId="4" fillId="4" borderId="1" xfId="0" applyNumberFormat="1" applyFont="1" applyFill="1" applyBorder="1" applyAlignment="1" applyProtection="1">
      <alignment horizontal="center" vertical="center" wrapText="1"/>
    </xf>
    <xf numFmtId="2" fontId="5" fillId="13" borderId="1" xfId="0" applyNumberFormat="1" applyFont="1" applyFill="1" applyBorder="1" applyAlignment="1" applyProtection="1">
      <alignment horizontal="center" vertical="center" wrapText="1"/>
    </xf>
    <xf numFmtId="2" fontId="4" fillId="13" borderId="1" xfId="0" applyNumberFormat="1" applyFont="1" applyFill="1" applyBorder="1" applyAlignment="1" applyProtection="1">
      <alignment horizontal="left" vertical="top" wrapText="1"/>
    </xf>
    <xf numFmtId="0" fontId="0" fillId="0" borderId="0" xfId="0" applyFont="1" applyFill="1" applyAlignment="1" applyProtection="1">
      <alignment wrapText="1"/>
    </xf>
    <xf numFmtId="0" fontId="0" fillId="0" borderId="1" xfId="0" applyFont="1" applyFill="1" applyBorder="1" applyAlignment="1" applyProtection="1">
      <alignment vertical="top" wrapText="1"/>
    </xf>
    <xf numFmtId="0" fontId="0" fillId="0" borderId="1" xfId="0" applyFont="1" applyFill="1" applyBorder="1" applyAlignment="1" applyProtection="1">
      <alignment horizontal="center" vertical="top" wrapText="1"/>
    </xf>
    <xf numFmtId="1" fontId="0" fillId="0" borderId="5" xfId="0" applyNumberFormat="1" applyFont="1" applyFill="1" applyBorder="1" applyAlignment="1" applyProtection="1">
      <alignment horizontal="center" vertical="top" wrapText="1"/>
    </xf>
    <xf numFmtId="2" fontId="0" fillId="0" borderId="1" xfId="0" applyNumberFormat="1" applyFont="1" applyFill="1" applyBorder="1" applyAlignment="1" applyProtection="1">
      <alignment horizontal="center" vertical="center" wrapText="1"/>
    </xf>
    <xf numFmtId="2" fontId="0" fillId="0" borderId="0" xfId="0" applyNumberFormat="1" applyFont="1" applyFill="1" applyBorder="1" applyAlignment="1" applyProtection="1">
      <alignment horizontal="center" vertical="center" wrapText="1"/>
    </xf>
    <xf numFmtId="2" fontId="9" fillId="0" borderId="5"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top"/>
    </xf>
    <xf numFmtId="2" fontId="0" fillId="0" borderId="1" xfId="0" applyNumberFormat="1" applyFont="1" applyFill="1" applyBorder="1" applyAlignment="1" applyProtection="1">
      <alignment horizontal="center" vertical="top" wrapText="1"/>
    </xf>
    <xf numFmtId="2" fontId="9"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top" wrapText="1"/>
    </xf>
    <xf numFmtId="2" fontId="2" fillId="3" borderId="1" xfId="0" applyNumberFormat="1" applyFont="1" applyFill="1" applyBorder="1" applyAlignment="1" applyProtection="1">
      <alignment horizontal="center" vertical="center" wrapText="1"/>
    </xf>
    <xf numFmtId="2" fontId="2" fillId="3" borderId="1" xfId="0" applyNumberFormat="1" applyFont="1" applyFill="1" applyBorder="1" applyAlignment="1" applyProtection="1">
      <alignment horizontal="left" vertical="top" wrapText="1"/>
    </xf>
    <xf numFmtId="0" fontId="4" fillId="9" borderId="1" xfId="0" applyFont="1" applyFill="1" applyBorder="1" applyAlignment="1" applyProtection="1">
      <alignment vertical="top" wrapText="1"/>
    </xf>
    <xf numFmtId="0" fontId="4" fillId="9" borderId="1" xfId="0" applyFont="1" applyFill="1" applyBorder="1" applyAlignment="1" applyProtection="1">
      <alignment horizontal="center" vertical="top" wrapText="1"/>
    </xf>
    <xf numFmtId="2" fontId="4" fillId="9" borderId="1" xfId="0" applyNumberFormat="1"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4" fillId="9" borderId="1" xfId="0" applyFont="1" applyFill="1" applyBorder="1" applyAlignment="1" applyProtection="1">
      <alignment horizontal="left" vertical="top" wrapText="1"/>
    </xf>
    <xf numFmtId="0" fontId="4" fillId="9" borderId="2" xfId="0" applyFont="1" applyFill="1" applyBorder="1" applyAlignment="1" applyProtection="1">
      <alignment horizontal="left" vertical="top" wrapText="1"/>
    </xf>
    <xf numFmtId="0" fontId="5" fillId="9"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top" wrapText="1"/>
    </xf>
    <xf numFmtId="2" fontId="4" fillId="3" borderId="1" xfId="0"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0" fillId="3" borderId="1" xfId="0" applyFill="1" applyBorder="1" applyAlignment="1" applyProtection="1">
      <alignment horizontal="left" vertical="top" wrapText="1"/>
    </xf>
    <xf numFmtId="0" fontId="4" fillId="8" borderId="1" xfId="0" applyFont="1" applyFill="1" applyBorder="1" applyAlignment="1" applyProtection="1">
      <alignment vertical="top" wrapText="1"/>
    </xf>
    <xf numFmtId="0" fontId="4" fillId="8" borderId="1" xfId="0" applyFont="1" applyFill="1" applyBorder="1" applyAlignment="1" applyProtection="1">
      <alignment horizontal="center" vertical="top" wrapText="1"/>
    </xf>
    <xf numFmtId="0" fontId="5" fillId="8" borderId="0" xfId="0" applyFont="1" applyFill="1" applyAlignment="1" applyProtection="1">
      <alignment horizontal="center" wrapText="1"/>
    </xf>
    <xf numFmtId="2" fontId="4" fillId="5" borderId="1" xfId="0" applyNumberFormat="1" applyFont="1" applyFill="1" applyBorder="1" applyAlignment="1" applyProtection="1">
      <alignment horizontal="center" vertical="center" wrapText="1"/>
    </xf>
    <xf numFmtId="2" fontId="5" fillId="5" borderId="1" xfId="0" applyNumberFormat="1" applyFont="1" applyFill="1" applyBorder="1" applyAlignment="1" applyProtection="1">
      <alignment horizontal="center" vertical="center" wrapText="1"/>
    </xf>
    <xf numFmtId="2" fontId="4" fillId="5" borderId="1" xfId="0" applyNumberFormat="1" applyFont="1" applyFill="1" applyBorder="1" applyAlignment="1" applyProtection="1">
      <alignment horizontal="left" vertical="top" wrapText="1"/>
    </xf>
    <xf numFmtId="0" fontId="0" fillId="0" borderId="1" xfId="0" applyFont="1" applyFill="1" applyBorder="1" applyAlignment="1" applyProtection="1">
      <alignment vertical="top"/>
    </xf>
    <xf numFmtId="0" fontId="4" fillId="14" borderId="1" xfId="0" applyFont="1" applyFill="1" applyBorder="1" applyAlignment="1" applyProtection="1">
      <alignment vertical="top" wrapText="1"/>
    </xf>
    <xf numFmtId="0" fontId="4" fillId="14" borderId="1" xfId="0" applyFont="1" applyFill="1" applyBorder="1" applyAlignment="1" applyProtection="1">
      <alignment horizontal="center" vertical="top" wrapText="1"/>
    </xf>
    <xf numFmtId="2" fontId="4" fillId="14" borderId="1" xfId="0" applyNumberFormat="1" applyFont="1" applyFill="1" applyBorder="1" applyAlignment="1" applyProtection="1">
      <alignment horizontal="center" vertical="center" wrapText="1"/>
    </xf>
    <xf numFmtId="2" fontId="5" fillId="14" borderId="1" xfId="0" applyNumberFormat="1" applyFont="1" applyFill="1" applyBorder="1" applyAlignment="1" applyProtection="1">
      <alignment horizontal="center" vertical="center" wrapText="1"/>
    </xf>
    <xf numFmtId="2" fontId="4" fillId="14" borderId="1" xfId="0" applyNumberFormat="1" applyFont="1" applyFill="1" applyBorder="1" applyAlignment="1" applyProtection="1">
      <alignment horizontal="left" vertical="top" wrapText="1"/>
    </xf>
    <xf numFmtId="2" fontId="2" fillId="3" borderId="2" xfId="0" applyNumberFormat="1" applyFont="1" applyFill="1" applyBorder="1" applyAlignment="1" applyProtection="1">
      <alignment horizontal="center" vertical="center" wrapText="1"/>
    </xf>
    <xf numFmtId="0" fontId="0" fillId="0" borderId="0" xfId="0" applyBorder="1" applyAlignment="1" applyProtection="1">
      <alignment wrapText="1"/>
    </xf>
    <xf numFmtId="0" fontId="2" fillId="0" borderId="0" xfId="0" applyFont="1" applyBorder="1" applyAlignment="1" applyProtection="1">
      <alignment vertical="top" wrapText="1"/>
    </xf>
    <xf numFmtId="0" fontId="2" fillId="0" borderId="0" xfId="0" applyFont="1" applyBorder="1" applyAlignment="1" applyProtection="1">
      <alignment horizontal="center" vertical="top" wrapText="1"/>
    </xf>
    <xf numFmtId="2" fontId="2" fillId="0" borderId="0" xfId="0" applyNumberFormat="1"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2" fontId="12" fillId="2" borderId="1"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left" vertical="top" wrapText="1"/>
    </xf>
    <xf numFmtId="0" fontId="0" fillId="0" borderId="0" xfId="0"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center" vertical="center" wrapText="1"/>
    </xf>
    <xf numFmtId="0" fontId="0" fillId="0" borderId="0" xfId="0" applyFill="1" applyBorder="1" applyAlignment="1" applyProtection="1">
      <alignment horizontal="center" vertical="center" wrapText="1"/>
    </xf>
    <xf numFmtId="0" fontId="9" fillId="0" borderId="0" xfId="0" applyFont="1" applyAlignment="1" applyProtection="1">
      <alignment horizontal="center" vertical="center" wrapText="1"/>
    </xf>
    <xf numFmtId="0" fontId="0" fillId="0" borderId="0" xfId="0" applyAlignment="1" applyProtection="1">
      <alignment horizontal="left" vertical="top" wrapText="1"/>
    </xf>
    <xf numFmtId="0" fontId="0" fillId="0" borderId="1" xfId="0" applyFill="1" applyBorder="1" applyAlignment="1" applyProtection="1">
      <alignment horizontal="left" vertical="top" wrapText="1"/>
    </xf>
    <xf numFmtId="2" fontId="2" fillId="2" borderId="2" xfId="0" applyNumberFormat="1" applyFont="1" applyFill="1" applyBorder="1" applyAlignment="1" applyProtection="1">
      <alignment horizontal="center" vertical="center" wrapText="1"/>
    </xf>
    <xf numFmtId="0" fontId="4" fillId="0" borderId="0" xfId="0" applyFont="1" applyAlignment="1" applyProtection="1">
      <alignment horizontal="center"/>
    </xf>
    <xf numFmtId="0" fontId="0" fillId="0" borderId="0" xfId="0" applyProtection="1"/>
    <xf numFmtId="2" fontId="2" fillId="0" borderId="0" xfId="0" applyNumberFormat="1" applyFont="1" applyFill="1" applyBorder="1" applyAlignment="1" applyProtection="1">
      <alignment horizontal="left" vertical="top" wrapText="1"/>
    </xf>
    <xf numFmtId="0" fontId="4" fillId="3" borderId="8" xfId="0" applyFont="1" applyFill="1" applyBorder="1" applyAlignment="1" applyProtection="1">
      <alignment vertical="top" wrapText="1"/>
    </xf>
    <xf numFmtId="0" fontId="4" fillId="3" borderId="8" xfId="0" applyFont="1" applyFill="1" applyBorder="1" applyAlignment="1" applyProtection="1">
      <alignment vertical="top"/>
    </xf>
    <xf numFmtId="0" fontId="4" fillId="3" borderId="7" xfId="0" applyFont="1" applyFill="1" applyBorder="1" applyAlignment="1" applyProtection="1">
      <alignment vertical="top" wrapText="1"/>
    </xf>
    <xf numFmtId="0" fontId="4" fillId="3" borderId="9" xfId="0" applyFont="1" applyFill="1" applyBorder="1" applyAlignment="1" applyProtection="1">
      <alignment vertical="top" wrapText="1"/>
    </xf>
    <xf numFmtId="2" fontId="4" fillId="3" borderId="9" xfId="0" applyNumberFormat="1" applyFont="1" applyFill="1" applyBorder="1" applyAlignment="1" applyProtection="1">
      <alignment horizontal="center" vertical="center" wrapText="1"/>
    </xf>
    <xf numFmtId="2" fontId="4" fillId="3" borderId="5" xfId="0" applyNumberFormat="1" applyFont="1" applyFill="1" applyBorder="1" applyAlignment="1" applyProtection="1">
      <alignment horizontal="center" vertical="center" wrapText="1"/>
    </xf>
    <xf numFmtId="0" fontId="4" fillId="4" borderId="5" xfId="0" applyFont="1" applyFill="1" applyBorder="1" applyAlignment="1" applyProtection="1">
      <alignment horizontal="center" vertical="top" wrapText="1"/>
    </xf>
    <xf numFmtId="0" fontId="4" fillId="4" borderId="7" xfId="0" applyFont="1" applyFill="1" applyBorder="1" applyAlignment="1" applyProtection="1">
      <alignment vertical="top"/>
    </xf>
    <xf numFmtId="0" fontId="4" fillId="4" borderId="7" xfId="0" applyFont="1" applyFill="1" applyBorder="1" applyAlignment="1" applyProtection="1">
      <alignment vertical="top" wrapText="1"/>
    </xf>
    <xf numFmtId="2" fontId="4" fillId="4" borderId="4" xfId="0" applyNumberFormat="1" applyFont="1" applyFill="1" applyBorder="1" applyAlignment="1" applyProtection="1">
      <alignment horizontal="left" vertical="top" wrapText="1"/>
    </xf>
    <xf numFmtId="2" fontId="4" fillId="4" borderId="4" xfId="0" applyNumberFormat="1" applyFont="1" applyFill="1" applyBorder="1" applyAlignment="1" applyProtection="1">
      <alignment horizontal="center" vertical="center" wrapText="1"/>
    </xf>
    <xf numFmtId="0" fontId="4" fillId="5" borderId="1" xfId="0" applyFont="1" applyFill="1" applyBorder="1" applyAlignment="1" applyProtection="1">
      <alignment vertical="top" wrapText="1"/>
    </xf>
    <xf numFmtId="0" fontId="4" fillId="5" borderId="1" xfId="0" applyFont="1" applyFill="1" applyBorder="1" applyAlignment="1" applyProtection="1">
      <alignment horizontal="center" vertical="top" wrapText="1"/>
    </xf>
    <xf numFmtId="1" fontId="4" fillId="5" borderId="5" xfId="0" applyNumberFormat="1" applyFont="1" applyFill="1" applyBorder="1" applyAlignment="1" applyProtection="1">
      <alignment horizontal="center" vertical="top" wrapText="1"/>
    </xf>
    <xf numFmtId="2" fontId="4" fillId="8" borderId="1" xfId="0" applyNumberFormat="1" applyFont="1" applyFill="1" applyBorder="1" applyAlignment="1" applyProtection="1">
      <alignment horizontal="center" vertical="center" wrapText="1"/>
    </xf>
    <xf numFmtId="0" fontId="4" fillId="6" borderId="1" xfId="0" applyFont="1" applyFill="1" applyBorder="1" applyAlignment="1" applyProtection="1">
      <alignment vertical="top" wrapText="1"/>
    </xf>
    <xf numFmtId="0" fontId="4" fillId="6" borderId="1" xfId="0" applyFont="1" applyFill="1" applyBorder="1" applyAlignment="1" applyProtection="1">
      <alignment horizontal="center" vertical="top" wrapText="1"/>
    </xf>
    <xf numFmtId="0" fontId="4" fillId="7" borderId="1" xfId="0" applyFont="1" applyFill="1" applyBorder="1" applyAlignment="1" applyProtection="1">
      <alignment horizontal="center" vertical="top" wrapText="1"/>
    </xf>
    <xf numFmtId="2" fontId="0" fillId="7" borderId="1" xfId="0" applyNumberFormat="1" applyFill="1" applyBorder="1" applyAlignment="1" applyProtection="1">
      <alignment horizontal="center" vertical="center" wrapText="1"/>
    </xf>
    <xf numFmtId="2" fontId="0" fillId="7" borderId="1" xfId="0" applyNumberFormat="1" applyFill="1" applyBorder="1" applyAlignment="1" applyProtection="1">
      <alignment horizontal="left" vertical="top" wrapText="1"/>
    </xf>
    <xf numFmtId="0" fontId="0" fillId="0" borderId="6" xfId="0" applyFont="1" applyFill="1" applyBorder="1" applyAlignment="1" applyProtection="1">
      <alignment horizontal="center" vertical="top" wrapText="1"/>
    </xf>
    <xf numFmtId="2" fontId="0" fillId="0" borderId="1" xfId="0" applyNumberFormat="1" applyFont="1" applyFill="1" applyBorder="1" applyAlignment="1" applyProtection="1">
      <alignment horizontal="left" vertical="top" wrapText="1"/>
    </xf>
    <xf numFmtId="0" fontId="0" fillId="0" borderId="0" xfId="0" applyFont="1" applyFill="1" applyAlignment="1" applyProtection="1">
      <alignment horizontal="center" wrapText="1"/>
    </xf>
    <xf numFmtId="0" fontId="4" fillId="7"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7" borderId="1" xfId="0" applyFont="1" applyFill="1" applyBorder="1" applyAlignment="1" applyProtection="1">
      <alignment vertical="top" wrapText="1"/>
    </xf>
    <xf numFmtId="0" fontId="0" fillId="0" borderId="6" xfId="0" applyFont="1" applyFill="1" applyBorder="1" applyAlignment="1" applyProtection="1">
      <alignment horizontal="center" vertical="center" wrapText="1"/>
    </xf>
    <xf numFmtId="2" fontId="4" fillId="8" borderId="1" xfId="0" applyNumberFormat="1"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1" fontId="4" fillId="7" borderId="1" xfId="0" applyNumberFormat="1" applyFont="1" applyFill="1" applyBorder="1" applyAlignment="1" applyProtection="1">
      <alignment horizontal="center" vertical="center" wrapText="1"/>
    </xf>
    <xf numFmtId="1" fontId="0" fillId="0" borderId="1" xfId="0" applyNumberFormat="1" applyFont="1" applyFill="1" applyBorder="1" applyAlignment="1" applyProtection="1">
      <alignment horizontal="center" vertical="center" wrapText="1"/>
    </xf>
    <xf numFmtId="2" fontId="0" fillId="0" borderId="4" xfId="0" applyNumberFormat="1" applyFont="1" applyFill="1" applyBorder="1" applyAlignment="1" applyProtection="1">
      <alignment horizontal="left" vertical="top" wrapText="1"/>
    </xf>
    <xf numFmtId="0" fontId="5" fillId="10" borderId="1" xfId="0" applyFont="1" applyFill="1" applyBorder="1" applyAlignment="1" applyProtection="1">
      <alignment vertical="top" wrapText="1"/>
    </xf>
    <xf numFmtId="0" fontId="5" fillId="10" borderId="1" xfId="0" applyFont="1" applyFill="1" applyBorder="1" applyAlignment="1" applyProtection="1">
      <alignment horizontal="center" vertical="top" wrapText="1"/>
    </xf>
    <xf numFmtId="1" fontId="5" fillId="10" borderId="1" xfId="0" applyNumberFormat="1" applyFont="1" applyFill="1" applyBorder="1" applyAlignment="1" applyProtection="1">
      <alignment horizontal="center" vertical="center" wrapText="1"/>
    </xf>
    <xf numFmtId="2" fontId="5" fillId="10" borderId="3" xfId="0" applyNumberFormat="1" applyFont="1" applyFill="1" applyBorder="1" applyAlignment="1" applyProtection="1">
      <alignment horizontal="left" vertical="top"/>
    </xf>
    <xf numFmtId="2" fontId="5" fillId="10" borderId="4" xfId="0" applyNumberFormat="1" applyFont="1" applyFill="1" applyBorder="1" applyAlignment="1" applyProtection="1">
      <alignment horizontal="left" vertical="top" wrapText="1"/>
    </xf>
    <xf numFmtId="2" fontId="9" fillId="10" borderId="1" xfId="0" applyNumberFormat="1" applyFont="1" applyFill="1" applyBorder="1" applyAlignment="1" applyProtection="1">
      <alignment horizontal="center" vertical="center" wrapText="1"/>
    </xf>
    <xf numFmtId="2" fontId="9" fillId="10" borderId="1" xfId="0" applyNumberFormat="1" applyFont="1" applyFill="1" applyBorder="1" applyAlignment="1" applyProtection="1">
      <alignment horizontal="left" vertical="top" wrapText="1"/>
    </xf>
    <xf numFmtId="0" fontId="9" fillId="0" borderId="0" xfId="0" applyFont="1" applyFill="1" applyAlignment="1" applyProtection="1">
      <alignment wrapText="1"/>
    </xf>
    <xf numFmtId="0" fontId="9" fillId="0" borderId="1" xfId="0" applyFont="1" applyFill="1" applyBorder="1" applyAlignment="1" applyProtection="1">
      <alignment vertical="top" wrapText="1"/>
    </xf>
    <xf numFmtId="0" fontId="9" fillId="0" borderId="1" xfId="0" applyFont="1" applyFill="1" applyBorder="1" applyAlignment="1" applyProtection="1">
      <alignment horizontal="center" vertical="top" wrapText="1"/>
    </xf>
    <xf numFmtId="1" fontId="9" fillId="0" borderId="6" xfId="0" applyNumberFormat="1" applyFont="1" applyFill="1" applyBorder="1" applyAlignment="1" applyProtection="1">
      <alignment horizontal="center" vertical="center" wrapText="1"/>
    </xf>
    <xf numFmtId="2" fontId="9" fillId="0" borderId="1" xfId="0" applyNumberFormat="1" applyFont="1" applyFill="1" applyBorder="1" applyAlignment="1" applyProtection="1">
      <alignment horizontal="center" vertical="top"/>
    </xf>
    <xf numFmtId="2" fontId="9" fillId="0" borderId="4" xfId="0" applyNumberFormat="1" applyFont="1" applyFill="1" applyBorder="1" applyAlignment="1" applyProtection="1">
      <alignment horizontal="left" vertical="top" wrapText="1"/>
    </xf>
    <xf numFmtId="2" fontId="9" fillId="0" borderId="1" xfId="0" applyNumberFormat="1" applyFont="1" applyFill="1" applyBorder="1" applyAlignment="1" applyProtection="1">
      <alignment horizontal="left" vertical="top" wrapText="1"/>
    </xf>
    <xf numFmtId="0" fontId="4" fillId="8" borderId="1" xfId="0" applyFont="1" applyFill="1" applyBorder="1" applyAlignment="1" applyProtection="1">
      <alignment horizontal="left" vertical="top"/>
    </xf>
    <xf numFmtId="0" fontId="0" fillId="8" borderId="1" xfId="0" applyFill="1" applyBorder="1" applyAlignment="1" applyProtection="1">
      <alignment vertical="top" wrapText="1"/>
    </xf>
    <xf numFmtId="2" fontId="4" fillId="8" borderId="1" xfId="0" applyNumberFormat="1" applyFont="1" applyFill="1" applyBorder="1" applyAlignment="1" applyProtection="1">
      <alignment horizontal="center" vertical="top" wrapText="1"/>
    </xf>
    <xf numFmtId="0" fontId="6" fillId="8" borderId="1" xfId="0" applyFont="1" applyFill="1" applyBorder="1" applyAlignment="1" applyProtection="1">
      <alignment vertical="top" wrapText="1"/>
    </xf>
    <xf numFmtId="2" fontId="6" fillId="8" borderId="1" xfId="0" applyNumberFormat="1" applyFont="1" applyFill="1" applyBorder="1" applyAlignment="1" applyProtection="1">
      <alignment horizontal="left" vertical="top" wrapText="1"/>
    </xf>
    <xf numFmtId="2" fontId="6" fillId="8" borderId="1" xfId="0" applyNumberFormat="1" applyFont="1" applyFill="1" applyBorder="1" applyAlignment="1" applyProtection="1">
      <alignment horizontal="center" vertical="center" wrapText="1"/>
    </xf>
    <xf numFmtId="0" fontId="0" fillId="0" borderId="3" xfId="0" applyFont="1" applyFill="1" applyBorder="1" applyAlignment="1" applyProtection="1">
      <alignment horizontal="center" vertical="top" wrapText="1"/>
    </xf>
    <xf numFmtId="0" fontId="0" fillId="0" borderId="3" xfId="0" applyFont="1" applyFill="1" applyBorder="1" applyAlignment="1" applyProtection="1">
      <alignment horizontal="left" vertical="top" wrapText="1"/>
    </xf>
    <xf numFmtId="2" fontId="0" fillId="0" borderId="4" xfId="0" applyNumberFormat="1" applyFont="1" applyFill="1" applyBorder="1" applyAlignment="1" applyProtection="1">
      <alignment horizontal="center" vertical="center" wrapText="1"/>
    </xf>
    <xf numFmtId="0" fontId="4" fillId="4" borderId="3" xfId="0" applyFont="1" applyFill="1" applyBorder="1" applyAlignment="1" applyProtection="1">
      <alignment vertical="top"/>
    </xf>
    <xf numFmtId="0" fontId="4" fillId="4" borderId="3" xfId="0" applyFont="1" applyFill="1" applyBorder="1" applyAlignment="1" applyProtection="1">
      <alignment vertical="top" wrapText="1"/>
    </xf>
    <xf numFmtId="0" fontId="0" fillId="0" borderId="1" xfId="0" quotePrefix="1" applyFont="1" applyFill="1" applyBorder="1" applyAlignment="1" applyProtection="1">
      <alignment horizontal="center" vertical="top" wrapText="1"/>
    </xf>
    <xf numFmtId="2" fontId="0" fillId="7" borderId="4" xfId="0" applyNumberFormat="1" applyFill="1" applyBorder="1" applyAlignment="1" applyProtection="1">
      <alignment horizontal="center" vertical="center" wrapText="1"/>
    </xf>
    <xf numFmtId="0" fontId="11" fillId="0" borderId="1" xfId="0" applyFont="1" applyBorder="1" applyAlignment="1" applyProtection="1">
      <alignment horizontal="justify" vertical="center" wrapText="1"/>
    </xf>
    <xf numFmtId="0" fontId="4" fillId="7" borderId="1" xfId="0" quotePrefix="1" applyFont="1" applyFill="1" applyBorder="1" applyAlignment="1" applyProtection="1">
      <alignment horizontal="center" vertical="top" wrapText="1"/>
    </xf>
    <xf numFmtId="0" fontId="11" fillId="0" borderId="1" xfId="0" applyFont="1" applyBorder="1" applyAlignment="1" applyProtection="1">
      <alignment horizontal="justify" vertical="top" wrapText="1"/>
    </xf>
    <xf numFmtId="2" fontId="4" fillId="4" borderId="9" xfId="0" applyNumberFormat="1" applyFont="1" applyFill="1" applyBorder="1" applyAlignment="1" applyProtection="1">
      <alignment horizontal="left" vertical="top" wrapText="1"/>
    </xf>
    <xf numFmtId="0" fontId="4" fillId="8" borderId="5" xfId="0" applyFont="1" applyFill="1" applyBorder="1" applyAlignment="1" applyProtection="1">
      <alignment horizontal="center" vertical="top" wrapText="1"/>
    </xf>
    <xf numFmtId="10" fontId="0" fillId="0" borderId="1" xfId="0" applyNumberFormat="1" applyFont="1" applyFill="1" applyBorder="1" applyAlignment="1" applyProtection="1">
      <alignment horizontal="center" vertical="center" wrapText="1"/>
    </xf>
    <xf numFmtId="0" fontId="0" fillId="0" borderId="1" xfId="0" quotePrefix="1" applyFont="1" applyFill="1" applyBorder="1" applyAlignment="1" applyProtection="1">
      <alignment horizontal="left" vertical="top" wrapText="1"/>
    </xf>
    <xf numFmtId="0" fontId="0" fillId="0" borderId="4" xfId="0" quotePrefix="1" applyFont="1" applyFill="1" applyBorder="1" applyAlignment="1" applyProtection="1">
      <alignment horizontal="left" vertical="top" wrapText="1"/>
    </xf>
    <xf numFmtId="0" fontId="0" fillId="0" borderId="5" xfId="0" applyFont="1" applyFill="1" applyBorder="1" applyAlignment="1" applyProtection="1">
      <alignment horizontal="center" vertical="top" wrapText="1"/>
    </xf>
    <xf numFmtId="0" fontId="0" fillId="0" borderId="1" xfId="0" applyFont="1" applyFill="1" applyBorder="1" applyAlignment="1" applyProtection="1">
      <alignment horizontal="right" vertical="top" wrapText="1"/>
    </xf>
    <xf numFmtId="0" fontId="0" fillId="0" borderId="6" xfId="0" quotePrefix="1" applyFont="1" applyFill="1" applyBorder="1" applyAlignment="1" applyProtection="1">
      <alignment horizontal="center" vertical="top" wrapText="1"/>
    </xf>
    <xf numFmtId="10" fontId="0" fillId="0" borderId="1" xfId="1" applyNumberFormat="1" applyFont="1" applyFill="1" applyBorder="1" applyAlignment="1" applyProtection="1">
      <alignment horizontal="center" vertical="center" wrapText="1"/>
    </xf>
    <xf numFmtId="0" fontId="0" fillId="0" borderId="6" xfId="0" quotePrefix="1" applyFont="1" applyFill="1" applyBorder="1" applyAlignment="1" applyProtection="1">
      <alignment horizontal="right" vertical="top" wrapText="1"/>
    </xf>
    <xf numFmtId="0" fontId="0" fillId="0" borderId="1" xfId="0" quotePrefix="1" applyFont="1" applyFill="1" applyBorder="1" applyAlignment="1" applyProtection="1">
      <alignment horizontal="right" vertical="top" wrapText="1"/>
    </xf>
    <xf numFmtId="0" fontId="0" fillId="12" borderId="0" xfId="0" applyFill="1" applyAlignment="1" applyProtection="1">
      <alignment wrapText="1"/>
    </xf>
    <xf numFmtId="2" fontId="2" fillId="3" borderId="1" xfId="0" applyNumberFormat="1" applyFont="1" applyFill="1" applyBorder="1" applyAlignment="1" applyProtection="1">
      <alignment horizontal="center" vertical="top" wrapText="1"/>
    </xf>
    <xf numFmtId="2" fontId="4" fillId="9" borderId="1" xfId="0" applyNumberFormat="1" applyFont="1" applyFill="1" applyBorder="1" applyAlignment="1" applyProtection="1">
      <alignment horizontal="center" vertical="top" wrapText="1"/>
    </xf>
    <xf numFmtId="2" fontId="4" fillId="9" borderId="1" xfId="0" applyNumberFormat="1" applyFont="1" applyFill="1" applyBorder="1" applyAlignment="1" applyProtection="1">
      <alignment horizontal="left" vertical="top" wrapText="1"/>
    </xf>
    <xf numFmtId="0" fontId="4" fillId="3" borderId="1" xfId="0" applyFont="1" applyFill="1" applyBorder="1" applyAlignment="1" applyProtection="1">
      <alignment vertical="top" wrapText="1"/>
    </xf>
    <xf numFmtId="2" fontId="4" fillId="3" borderId="1" xfId="0" applyNumberFormat="1" applyFont="1" applyFill="1" applyBorder="1" applyAlignment="1" applyProtection="1">
      <alignment horizontal="left" vertical="top" wrapText="1"/>
    </xf>
    <xf numFmtId="2" fontId="0" fillId="6" borderId="1" xfId="0" applyNumberFormat="1" applyFill="1" applyBorder="1" applyAlignment="1" applyProtection="1">
      <alignment horizontal="center" vertical="center" wrapText="1"/>
    </xf>
    <xf numFmtId="2" fontId="0" fillId="6" borderId="1" xfId="0" applyNumberFormat="1" applyFill="1" applyBorder="1" applyAlignment="1" applyProtection="1">
      <alignment horizontal="left" vertical="top" wrapText="1"/>
    </xf>
    <xf numFmtId="0" fontId="4" fillId="6" borderId="1" xfId="0" quotePrefix="1" applyFont="1" applyFill="1" applyBorder="1" applyAlignment="1" applyProtection="1">
      <alignment horizontal="center" vertical="top" wrapText="1"/>
    </xf>
    <xf numFmtId="2" fontId="0" fillId="0" borderId="0" xfId="0" applyNumberFormat="1" applyAlignment="1" applyProtection="1">
      <alignment horizontal="center" vertical="center" wrapText="1"/>
    </xf>
    <xf numFmtId="2" fontId="0" fillId="0" borderId="0" xfId="0" applyNumberFormat="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lignment horizontal="left" vertical="top" wrapText="1"/>
    </xf>
    <xf numFmtId="2" fontId="16"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0" fontId="0" fillId="0" borderId="3" xfId="0" quotePrefix="1" applyBorder="1" applyAlignment="1">
      <alignment horizontal="center" vertical="top" wrapText="1"/>
    </xf>
    <xf numFmtId="2" fontId="0" fillId="0" borderId="3"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2" fontId="2" fillId="2" borderId="1" xfId="0" applyNumberFormat="1" applyFont="1" applyFill="1" applyBorder="1" applyAlignment="1">
      <alignment horizontal="center" vertical="center" wrapText="1"/>
    </xf>
    <xf numFmtId="0" fontId="0" fillId="0" borderId="1" xfId="0" applyFont="1" applyFill="1" applyBorder="1" applyAlignment="1">
      <alignment horizontal="left" vertical="top" wrapText="1"/>
    </xf>
    <xf numFmtId="2" fontId="9" fillId="11" borderId="1" xfId="0" applyNumberFormat="1" applyFont="1" applyFill="1" applyBorder="1" applyAlignment="1" applyProtection="1">
      <alignment horizontal="left" vertical="top" wrapText="1"/>
      <protection locked="0"/>
    </xf>
    <xf numFmtId="2" fontId="0" fillId="7" borderId="4" xfId="0" applyNumberFormat="1" applyFill="1" applyBorder="1" applyAlignment="1" applyProtection="1">
      <alignment horizontal="left" vertical="top" wrapText="1"/>
    </xf>
    <xf numFmtId="2" fontId="0" fillId="11" borderId="1" xfId="0" applyNumberFormat="1" applyFill="1" applyBorder="1" applyAlignment="1" applyProtection="1">
      <alignment horizontal="left" vertical="top" wrapText="1"/>
      <protection locked="0"/>
    </xf>
    <xf numFmtId="2" fontId="17" fillId="11" borderId="1" xfId="3" applyNumberFormat="1" applyFill="1" applyBorder="1" applyAlignment="1" applyProtection="1">
      <alignment horizontal="left" vertical="top" wrapText="1"/>
      <protection locked="0"/>
    </xf>
    <xf numFmtId="2" fontId="2" fillId="2" borderId="1" xfId="0" applyNumberFormat="1" applyFont="1" applyFill="1" applyBorder="1" applyAlignment="1">
      <alignment horizontal="center" vertical="center" wrapText="1"/>
    </xf>
    <xf numFmtId="0" fontId="0" fillId="0" borderId="0" xfId="0" applyBorder="1" applyAlignment="1">
      <alignment wrapText="1"/>
    </xf>
    <xf numFmtId="0" fontId="0" fillId="0" borderId="11" xfId="0" applyFont="1" applyFill="1" applyBorder="1" applyAlignment="1">
      <alignment vertical="top" wrapText="1"/>
    </xf>
    <xf numFmtId="0" fontId="0" fillId="0" borderId="11" xfId="0" applyFont="1" applyFill="1" applyBorder="1" applyAlignment="1">
      <alignment horizontal="center" vertical="top" wrapText="1"/>
    </xf>
    <xf numFmtId="0" fontId="0" fillId="0" borderId="11" xfId="0" applyFont="1" applyFill="1" applyBorder="1" applyAlignment="1">
      <alignment horizontal="left" vertical="top" wrapText="1"/>
    </xf>
    <xf numFmtId="2" fontId="0" fillId="0" borderId="11" xfId="0" applyNumberFormat="1" applyFont="1" applyFill="1" applyBorder="1" applyAlignment="1">
      <alignment horizontal="center" vertical="center" wrapText="1"/>
    </xf>
    <xf numFmtId="2" fontId="0" fillId="9" borderId="11"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0" fillId="0" borderId="0" xfId="0" applyFont="1" applyFill="1" applyBorder="1" applyAlignment="1">
      <alignment wrapText="1"/>
    </xf>
    <xf numFmtId="2" fontId="0" fillId="11" borderId="11" xfId="0" applyNumberFormat="1" applyFont="1" applyFill="1" applyBorder="1" applyAlignment="1" applyProtection="1">
      <alignment horizontal="left" vertical="top" wrapText="1"/>
      <protection locked="0"/>
    </xf>
    <xf numFmtId="2" fontId="0" fillId="9" borderId="11" xfId="0" applyNumberFormat="1" applyFont="1" applyFill="1" applyBorder="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2" fontId="0" fillId="9" borderId="0" xfId="0" applyNumberFormat="1" applyFont="1" applyFill="1" applyBorder="1" applyAlignment="1">
      <alignment horizontal="center" vertical="center" wrapText="1"/>
    </xf>
    <xf numFmtId="2" fontId="0" fillId="11" borderId="0" xfId="0" applyNumberFormat="1" applyFont="1" applyFill="1" applyBorder="1" applyAlignment="1" applyProtection="1">
      <alignment horizontal="left" vertical="top" wrapText="1"/>
      <protection locked="0"/>
    </xf>
    <xf numFmtId="2" fontId="0" fillId="9" borderId="0" xfId="0" applyNumberFormat="1" applyFont="1" applyFill="1" applyBorder="1" applyAlignment="1">
      <alignment horizontal="left" vertical="top" wrapText="1"/>
    </xf>
    <xf numFmtId="0" fontId="0" fillId="0" borderId="7" xfId="0" applyFont="1" applyFill="1" applyBorder="1" applyAlignment="1">
      <alignment vertical="top" wrapText="1"/>
    </xf>
    <xf numFmtId="0" fontId="0" fillId="0" borderId="7" xfId="0" applyFont="1" applyFill="1" applyBorder="1" applyAlignment="1">
      <alignment horizontal="center" vertical="top" wrapText="1"/>
    </xf>
    <xf numFmtId="0" fontId="0" fillId="0" borderId="7" xfId="0" applyFont="1" applyFill="1" applyBorder="1" applyAlignment="1">
      <alignment horizontal="left" vertical="top" wrapText="1"/>
    </xf>
    <xf numFmtId="2" fontId="0" fillId="0" borderId="7" xfId="0" applyNumberFormat="1" applyFont="1" applyFill="1" applyBorder="1" applyAlignment="1">
      <alignment horizontal="center" vertical="center" wrapText="1"/>
    </xf>
    <xf numFmtId="2" fontId="0" fillId="9"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2" fontId="0" fillId="11" borderId="7" xfId="0" applyNumberFormat="1" applyFont="1" applyFill="1" applyBorder="1" applyAlignment="1" applyProtection="1">
      <alignment horizontal="left" vertical="top" wrapText="1"/>
      <protection locked="0"/>
    </xf>
    <xf numFmtId="2" fontId="0" fillId="9" borderId="7" xfId="0" applyNumberFormat="1" applyFont="1" applyFill="1" applyBorder="1" applyAlignment="1">
      <alignment horizontal="left" vertical="top" wrapText="1"/>
    </xf>
    <xf numFmtId="2" fontId="4" fillId="15" borderId="1" xfId="0" applyNumberFormat="1" applyFont="1" applyFill="1" applyBorder="1" applyAlignment="1">
      <alignment horizontal="center" vertical="center" wrapText="1"/>
    </xf>
    <xf numFmtId="2" fontId="0" fillId="15" borderId="1" xfId="0" applyNumberFormat="1" applyFont="1" applyFill="1" applyBorder="1" applyAlignment="1">
      <alignment horizontal="center" vertical="center" wrapText="1"/>
    </xf>
    <xf numFmtId="3" fontId="18" fillId="0" borderId="0" xfId="0" applyNumberFormat="1" applyFont="1"/>
    <xf numFmtId="165" fontId="17" fillId="11" borderId="1" xfId="3" applyNumberFormat="1" applyFill="1" applyBorder="1" applyAlignment="1" applyProtection="1">
      <alignment horizontal="left" vertical="top" wrapText="1"/>
      <protection locked="0"/>
    </xf>
    <xf numFmtId="165" fontId="0" fillId="11" borderId="1" xfId="0" applyNumberFormat="1" applyFont="1" applyFill="1" applyBorder="1" applyAlignment="1" applyProtection="1">
      <alignment horizontal="center" vertical="center" wrapText="1"/>
      <protection locked="0"/>
    </xf>
    <xf numFmtId="2" fontId="20" fillId="11" borderId="1" xfId="3" applyNumberFormat="1" applyFont="1" applyFill="1" applyBorder="1" applyAlignment="1" applyProtection="1">
      <alignment horizontal="left" vertical="top" wrapText="1"/>
      <protection locked="0"/>
    </xf>
    <xf numFmtId="0" fontId="0" fillId="15" borderId="1" xfId="0" applyFont="1" applyFill="1" applyBorder="1" applyAlignment="1">
      <alignment horizontal="center" vertical="top" wrapText="1"/>
    </xf>
    <xf numFmtId="0" fontId="0" fillId="15" borderId="6" xfId="0" applyFont="1" applyFill="1" applyBorder="1" applyAlignment="1">
      <alignment horizontal="center" vertical="top" wrapText="1"/>
    </xf>
    <xf numFmtId="0" fontId="0" fillId="15" borderId="1" xfId="0" applyFont="1" applyFill="1" applyBorder="1" applyAlignment="1">
      <alignment horizontal="left" vertical="top" wrapText="1"/>
    </xf>
    <xf numFmtId="0" fontId="4" fillId="15"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4" fillId="15" borderId="1" xfId="0" applyFont="1" applyFill="1" applyBorder="1" applyAlignment="1">
      <alignment vertical="top" wrapText="1"/>
    </xf>
    <xf numFmtId="0" fontId="4" fillId="15" borderId="1" xfId="0" applyFont="1" applyFill="1" applyBorder="1" applyAlignment="1">
      <alignment horizontal="center" vertical="top" wrapText="1"/>
    </xf>
    <xf numFmtId="0" fontId="0" fillId="15" borderId="1" xfId="0" applyFont="1" applyFill="1" applyBorder="1" applyAlignment="1">
      <alignment vertical="top" wrapText="1"/>
    </xf>
    <xf numFmtId="0" fontId="19" fillId="15" borderId="1" xfId="0" applyFont="1" applyFill="1" applyBorder="1" applyAlignment="1">
      <alignment vertical="top" wrapText="1"/>
    </xf>
    <xf numFmtId="0" fontId="0" fillId="15" borderId="6" xfId="0" applyFont="1" applyFill="1" applyBorder="1" applyAlignment="1">
      <alignment horizontal="center" vertical="center" wrapText="1"/>
    </xf>
    <xf numFmtId="1" fontId="0" fillId="15" borderId="1" xfId="0" applyNumberFormat="1" applyFont="1" applyFill="1" applyBorder="1" applyAlignment="1">
      <alignment horizontal="center" vertical="center" wrapText="1"/>
    </xf>
    <xf numFmtId="2" fontId="0" fillId="15" borderId="1" xfId="0" applyNumberFormat="1" applyFont="1" applyFill="1" applyBorder="1" applyAlignment="1">
      <alignment horizontal="center" vertical="top" wrapText="1"/>
    </xf>
    <xf numFmtId="2" fontId="0" fillId="15" borderId="4" xfId="0" applyNumberFormat="1" applyFont="1" applyFill="1" applyBorder="1" applyAlignment="1">
      <alignment horizontal="left" vertical="top" wrapText="1"/>
    </xf>
    <xf numFmtId="0" fontId="0" fillId="15" borderId="4" xfId="0" applyFont="1" applyFill="1" applyBorder="1" applyAlignment="1">
      <alignment horizontal="left" vertical="top" wrapText="1"/>
    </xf>
    <xf numFmtId="0" fontId="4" fillId="6" borderId="6" xfId="0" applyFont="1" applyFill="1" applyBorder="1" applyAlignment="1">
      <alignment horizontal="left" vertical="top"/>
    </xf>
    <xf numFmtId="0" fontId="4" fillId="6" borderId="4" xfId="0" applyFont="1" applyFill="1" applyBorder="1" applyAlignment="1">
      <alignment horizontal="left" vertical="top"/>
    </xf>
    <xf numFmtId="0" fontId="4" fillId="8" borderId="6" xfId="0" applyFont="1" applyFill="1" applyBorder="1" applyAlignment="1">
      <alignment horizontal="left" vertical="top"/>
    </xf>
    <xf numFmtId="0" fontId="4" fillId="8" borderId="3" xfId="0" applyFont="1" applyFill="1" applyBorder="1" applyAlignment="1">
      <alignment horizontal="left" vertical="top"/>
    </xf>
    <xf numFmtId="0" fontId="4" fillId="8" borderId="4" xfId="0" applyFont="1" applyFill="1" applyBorder="1" applyAlignment="1">
      <alignment horizontal="left" vertical="top"/>
    </xf>
    <xf numFmtId="0" fontId="4" fillId="3" borderId="6" xfId="0" applyFont="1" applyFill="1" applyBorder="1" applyAlignment="1">
      <alignment horizontal="left" vertical="top"/>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4" fillId="4" borderId="6" xfId="0" applyFont="1" applyFill="1" applyBorder="1" applyAlignment="1">
      <alignment horizontal="left" vertical="top"/>
    </xf>
    <xf numFmtId="0" fontId="4" fillId="4" borderId="3" xfId="0" applyFont="1" applyFill="1" applyBorder="1" applyAlignment="1">
      <alignment horizontal="left" vertical="top"/>
    </xf>
    <xf numFmtId="0" fontId="4" fillId="7" borderId="6" xfId="0" applyFont="1" applyFill="1" applyBorder="1" applyAlignment="1">
      <alignment horizontal="left" vertical="center"/>
    </xf>
    <xf numFmtId="0" fontId="4" fillId="7" borderId="4" xfId="0" applyFont="1" applyFill="1" applyBorder="1" applyAlignment="1">
      <alignment horizontal="left" vertical="center"/>
    </xf>
    <xf numFmtId="0" fontId="4" fillId="5" borderId="6" xfId="0" applyFont="1" applyFill="1" applyBorder="1" applyAlignment="1">
      <alignment horizontal="left" vertical="top"/>
    </xf>
    <xf numFmtId="0" fontId="4" fillId="5" borderId="3" xfId="0" applyFont="1" applyFill="1" applyBorder="1" applyAlignment="1">
      <alignment horizontal="left" vertical="top"/>
    </xf>
    <xf numFmtId="0" fontId="4" fillId="5" borderId="4" xfId="0" applyFont="1" applyFill="1" applyBorder="1" applyAlignment="1">
      <alignment horizontal="left" vertical="top"/>
    </xf>
    <xf numFmtId="0" fontId="4" fillId="7" borderId="6" xfId="0" applyFont="1" applyFill="1" applyBorder="1" applyAlignment="1">
      <alignment horizontal="left" vertical="center" wrapText="1"/>
    </xf>
    <xf numFmtId="0" fontId="4" fillId="7" borderId="4" xfId="0" applyFont="1" applyFill="1" applyBorder="1" applyAlignment="1">
      <alignment horizontal="left" vertical="center" wrapText="1"/>
    </xf>
    <xf numFmtId="0" fontId="7" fillId="5" borderId="6" xfId="0" applyFont="1" applyFill="1" applyBorder="1" applyAlignment="1">
      <alignment horizontal="left" vertical="top"/>
    </xf>
    <xf numFmtId="0" fontId="7" fillId="5" borderId="3" xfId="0" applyFont="1" applyFill="1" applyBorder="1" applyAlignment="1">
      <alignment horizontal="left" vertical="top"/>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2" fontId="4" fillId="7" borderId="6" xfId="0" applyNumberFormat="1" applyFont="1" applyFill="1" applyBorder="1" applyAlignment="1">
      <alignment horizontal="left" vertical="center"/>
    </xf>
    <xf numFmtId="2" fontId="4" fillId="7" borderId="4" xfId="0" applyNumberFormat="1" applyFont="1" applyFill="1" applyBorder="1" applyAlignment="1">
      <alignment horizontal="left" vertical="center"/>
    </xf>
    <xf numFmtId="0" fontId="7" fillId="8" borderId="6" xfId="0" applyFont="1" applyFill="1" applyBorder="1" applyAlignment="1">
      <alignment horizontal="left" vertical="top"/>
    </xf>
    <xf numFmtId="0" fontId="7" fillId="8" borderId="3" xfId="0" applyFont="1" applyFill="1" applyBorder="1" applyAlignment="1">
      <alignment horizontal="left" vertical="top"/>
    </xf>
    <xf numFmtId="0" fontId="7" fillId="8" borderId="4" xfId="0" applyFont="1" applyFill="1" applyBorder="1" applyAlignment="1">
      <alignment horizontal="left" vertical="top"/>
    </xf>
    <xf numFmtId="2" fontId="4" fillId="7" borderId="6" xfId="0" applyNumberFormat="1" applyFont="1" applyFill="1" applyBorder="1" applyAlignment="1">
      <alignment horizontal="left" vertical="top"/>
    </xf>
    <xf numFmtId="2" fontId="4" fillId="7" borderId="4" xfId="0" applyNumberFormat="1" applyFont="1" applyFill="1" applyBorder="1" applyAlignment="1">
      <alignment horizontal="left" vertical="top"/>
    </xf>
    <xf numFmtId="0" fontId="2" fillId="2" borderId="1" xfId="0" applyFont="1" applyFill="1" applyBorder="1" applyAlignment="1">
      <alignment horizontal="center" vertical="center"/>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2" fontId="2" fillId="2" borderId="1" xfId="0" applyNumberFormat="1" applyFont="1" applyFill="1" applyBorder="1" applyAlignment="1" applyProtection="1">
      <alignment horizontal="center" vertical="center" wrapText="1"/>
    </xf>
    <xf numFmtId="2" fontId="2" fillId="2" borderId="6" xfId="0" applyNumberFormat="1" applyFont="1" applyFill="1" applyBorder="1" applyAlignment="1" applyProtection="1">
      <alignment horizontal="center" vertical="center" wrapText="1"/>
    </xf>
    <xf numFmtId="2" fontId="2" fillId="2" borderId="4"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left" vertical="top" wrapText="1"/>
    </xf>
    <xf numFmtId="0" fontId="4" fillId="3" borderId="13"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4" fillId="4" borderId="6"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xf>
    <xf numFmtId="0" fontId="4" fillId="4" borderId="4" xfId="0" applyFont="1" applyFill="1" applyBorder="1" applyAlignment="1" applyProtection="1">
      <alignment horizontal="left" vertical="top"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0" fillId="0" borderId="1"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xf>
    <xf numFmtId="0" fontId="2" fillId="3" borderId="1" xfId="0" applyFont="1" applyFill="1" applyBorder="1" applyAlignment="1" applyProtection="1">
      <alignment horizontal="center" vertical="top" wrapText="1"/>
    </xf>
    <xf numFmtId="0" fontId="4" fillId="3" borderId="6"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4" xfId="0" applyFont="1" applyFill="1" applyBorder="1" applyAlignment="1" applyProtection="1">
      <alignment horizontal="left" vertical="top"/>
    </xf>
    <xf numFmtId="0" fontId="4" fillId="8" borderId="6" xfId="0" applyFont="1" applyFill="1" applyBorder="1" applyAlignment="1" applyProtection="1">
      <alignment horizontal="left" vertical="top" wrapText="1"/>
    </xf>
    <xf numFmtId="0" fontId="4" fillId="8" borderId="3" xfId="0" applyFont="1" applyFill="1" applyBorder="1" applyAlignment="1" applyProtection="1">
      <alignment horizontal="left" vertical="top" wrapText="1"/>
    </xf>
    <xf numFmtId="0" fontId="4" fillId="8" borderId="4" xfId="0" applyFont="1" applyFill="1" applyBorder="1" applyAlignment="1" applyProtection="1">
      <alignment horizontal="left" vertical="top" wrapText="1"/>
    </xf>
    <xf numFmtId="0" fontId="4" fillId="14" borderId="6" xfId="0" applyFont="1" applyFill="1" applyBorder="1" applyAlignment="1" applyProtection="1">
      <alignment horizontal="left" vertical="top" wrapText="1"/>
    </xf>
    <xf numFmtId="0" fontId="4" fillId="14" borderId="3" xfId="0" applyFont="1" applyFill="1" applyBorder="1" applyAlignment="1" applyProtection="1">
      <alignment horizontal="left" vertical="top" wrapText="1"/>
    </xf>
    <xf numFmtId="0" fontId="4" fillId="14" borderId="4"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2" fontId="2" fillId="2" borderId="1" xfId="0" applyNumberFormat="1" applyFont="1" applyFill="1" applyBorder="1" applyAlignment="1">
      <alignment horizontal="center" vertical="center" wrapText="1"/>
    </xf>
    <xf numFmtId="0" fontId="0" fillId="0" borderId="1"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14" borderId="6"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4"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4" fillId="8" borderId="6"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4" fillId="4" borderId="1" xfId="0" applyFont="1" applyFill="1" applyBorder="1" applyAlignment="1">
      <alignment horizontal="left" vertical="top" wrapText="1"/>
    </xf>
    <xf numFmtId="2" fontId="2" fillId="2" borderId="6"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4" fillId="7" borderId="6"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2" fontId="4" fillId="7" borderId="6" xfId="0" applyNumberFormat="1" applyFont="1" applyFill="1" applyBorder="1" applyAlignment="1" applyProtection="1">
      <alignment horizontal="left" vertical="top" wrapText="1"/>
    </xf>
    <xf numFmtId="2" fontId="4" fillId="7" borderId="4" xfId="0" applyNumberFormat="1" applyFont="1" applyFill="1" applyBorder="1" applyAlignment="1" applyProtection="1">
      <alignment horizontal="left" vertical="top" wrapText="1"/>
    </xf>
    <xf numFmtId="0" fontId="4" fillId="7" borderId="6"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2" fillId="2" borderId="2" xfId="0" applyFont="1" applyFill="1" applyBorder="1" applyAlignment="1" applyProtection="1">
      <alignment horizontal="center" vertical="center" wrapText="1"/>
    </xf>
    <xf numFmtId="0" fontId="4" fillId="5" borderId="6"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10" fillId="7" borderId="6" xfId="0" applyFont="1" applyFill="1" applyBorder="1" applyAlignment="1" applyProtection="1">
      <alignment horizontal="left" vertical="center" wrapText="1"/>
    </xf>
    <xf numFmtId="0" fontId="2" fillId="3" borderId="6"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2" fillId="3" borderId="4" xfId="0" applyFont="1" applyFill="1" applyBorder="1" applyAlignment="1" applyProtection="1">
      <alignment horizontal="center" vertical="top"/>
    </xf>
    <xf numFmtId="2" fontId="2" fillId="3" borderId="6" xfId="0" applyNumberFormat="1" applyFont="1" applyFill="1" applyBorder="1" applyAlignment="1" applyProtection="1">
      <alignment horizontal="center" vertical="top" wrapText="1"/>
    </xf>
    <xf numFmtId="2" fontId="2" fillId="3" borderId="3" xfId="0" applyNumberFormat="1" applyFont="1" applyFill="1" applyBorder="1" applyAlignment="1" applyProtection="1">
      <alignment horizontal="center" vertical="top" wrapText="1"/>
    </xf>
    <xf numFmtId="2" fontId="2" fillId="3" borderId="4" xfId="0" applyNumberFormat="1" applyFont="1" applyFill="1" applyBorder="1" applyAlignment="1" applyProtection="1">
      <alignment horizontal="center" vertical="top" wrapText="1"/>
    </xf>
    <xf numFmtId="0" fontId="4" fillId="6" borderId="6" xfId="0" applyFont="1" applyFill="1" applyBorder="1" applyAlignment="1" applyProtection="1">
      <alignment horizontal="left" vertical="top" wrapText="1"/>
    </xf>
    <xf numFmtId="0" fontId="4" fillId="6" borderId="4" xfId="0" applyFont="1" applyFill="1" applyBorder="1" applyAlignment="1" applyProtection="1">
      <alignment horizontal="left" vertical="top" wrapText="1"/>
    </xf>
    <xf numFmtId="0" fontId="4" fillId="3" borderId="6" xfId="0" applyFont="1" applyFill="1" applyBorder="1" applyAlignment="1" applyProtection="1">
      <alignment horizontal="left" vertical="top" wrapText="1"/>
    </xf>
    <xf numFmtId="0" fontId="4" fillId="3" borderId="3"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2" fillId="2" borderId="2" xfId="0" applyFont="1" applyFill="1" applyBorder="1" applyAlignment="1">
      <alignment horizontal="center" wrapText="1"/>
    </xf>
    <xf numFmtId="0" fontId="2" fillId="2" borderId="10" xfId="0" applyFont="1" applyFill="1" applyBorder="1" applyAlignment="1">
      <alignment horizontal="center" wrapText="1"/>
    </xf>
    <xf numFmtId="0" fontId="4" fillId="5" borderId="6" xfId="0" applyFont="1" applyFill="1" applyBorder="1" applyAlignment="1">
      <alignment horizontal="left" wrapText="1"/>
    </xf>
    <xf numFmtId="0" fontId="4" fillId="5" borderId="3" xfId="0" applyFont="1" applyFill="1" applyBorder="1" applyAlignment="1">
      <alignment horizontal="left" wrapText="1"/>
    </xf>
    <xf numFmtId="0" fontId="0" fillId="0" borderId="6" xfId="0" applyFont="1" applyFill="1" applyBorder="1" applyAlignment="1">
      <alignment horizontal="left" vertical="top" wrapText="1"/>
    </xf>
    <xf numFmtId="0" fontId="0" fillId="0" borderId="3" xfId="0" applyFont="1" applyFill="1" applyBorder="1" applyAlignment="1">
      <alignment horizontal="left" vertical="top" wrapText="1"/>
    </xf>
    <xf numFmtId="0" fontId="4" fillId="8" borderId="6" xfId="0" applyFont="1" applyFill="1" applyBorder="1" applyAlignment="1">
      <alignment horizontal="left" wrapText="1"/>
    </xf>
    <xf numFmtId="0" fontId="4" fillId="8" borderId="3" xfId="0" applyFont="1" applyFill="1" applyBorder="1" applyAlignment="1">
      <alignment horizontal="left" wrapText="1"/>
    </xf>
    <xf numFmtId="2" fontId="0" fillId="0" borderId="6" xfId="0" applyNumberFormat="1" applyFont="1" applyFill="1" applyBorder="1" applyAlignment="1">
      <alignment horizontal="left" vertical="top" wrapText="1"/>
    </xf>
    <xf numFmtId="2" fontId="0" fillId="0" borderId="3" xfId="0" applyNumberFormat="1" applyFont="1" applyFill="1" applyBorder="1" applyAlignment="1">
      <alignment horizontal="left" vertical="top" wrapText="1"/>
    </xf>
    <xf numFmtId="0" fontId="4" fillId="4" borderId="6" xfId="0" applyFont="1" applyFill="1" applyBorder="1" applyAlignment="1">
      <alignment horizontal="left" wrapText="1"/>
    </xf>
    <xf numFmtId="0" fontId="4" fillId="4" borderId="3" xfId="0" applyFont="1" applyFill="1" applyBorder="1" applyAlignment="1">
      <alignment horizontal="left" wrapText="1"/>
    </xf>
    <xf numFmtId="0" fontId="2" fillId="2" borderId="2" xfId="0" applyFont="1" applyFill="1" applyBorder="1" applyAlignment="1">
      <alignment horizontal="center" vertical="center" wrapText="1"/>
    </xf>
    <xf numFmtId="2" fontId="4" fillId="7" borderId="6" xfId="0" applyNumberFormat="1" applyFont="1" applyFill="1" applyBorder="1" applyAlignment="1">
      <alignment horizontal="left" vertical="top" wrapText="1"/>
    </xf>
    <xf numFmtId="2" fontId="4" fillId="7" borderId="4" xfId="0" applyNumberFormat="1" applyFont="1" applyFill="1" applyBorder="1" applyAlignment="1">
      <alignment horizontal="left" vertical="top" wrapText="1"/>
    </xf>
    <xf numFmtId="0" fontId="10" fillId="7" borderId="6" xfId="0" applyFont="1" applyFill="1" applyBorder="1" applyAlignment="1">
      <alignment horizontal="left" vertical="center" wrapText="1"/>
    </xf>
    <xf numFmtId="2" fontId="4" fillId="8" borderId="6" xfId="0" applyNumberFormat="1" applyFont="1" applyFill="1" applyBorder="1" applyAlignment="1">
      <alignment horizontal="center" vertical="center" wrapText="1"/>
    </xf>
    <xf numFmtId="2" fontId="4" fillId="8" borderId="3" xfId="0" applyNumberFormat="1" applyFont="1" applyFill="1" applyBorder="1" applyAlignment="1">
      <alignment horizontal="center" vertical="center" wrapText="1"/>
    </xf>
    <xf numFmtId="2" fontId="4" fillId="8" borderId="4" xfId="0" applyNumberFormat="1" applyFont="1" applyFill="1" applyBorder="1" applyAlignment="1">
      <alignment horizontal="center" vertical="center" wrapText="1"/>
    </xf>
    <xf numFmtId="0" fontId="4" fillId="3" borderId="8" xfId="0" applyFont="1" applyFill="1" applyBorder="1" applyAlignment="1">
      <alignment horizontal="left" vertical="top"/>
    </xf>
    <xf numFmtId="0" fontId="4" fillId="3" borderId="7" xfId="0" applyFont="1" applyFill="1" applyBorder="1" applyAlignment="1">
      <alignment horizontal="left" vertical="top"/>
    </xf>
    <xf numFmtId="0" fontId="4" fillId="3" borderId="9" xfId="0" applyFont="1" applyFill="1" applyBorder="1" applyAlignment="1">
      <alignment horizontal="left" vertical="top"/>
    </xf>
    <xf numFmtId="0" fontId="4" fillId="4" borderId="4" xfId="0" applyFont="1" applyFill="1" applyBorder="1" applyAlignment="1">
      <alignment horizontal="left" vertical="top"/>
    </xf>
    <xf numFmtId="2" fontId="5" fillId="10" borderId="6" xfId="0" applyNumberFormat="1" applyFont="1" applyFill="1" applyBorder="1" applyAlignment="1">
      <alignment horizontal="left" vertical="top"/>
    </xf>
    <xf numFmtId="2" fontId="5" fillId="10" borderId="4" xfId="0" applyNumberFormat="1" applyFont="1" applyFill="1" applyBorder="1" applyAlignment="1">
      <alignment horizontal="left" vertical="top"/>
    </xf>
    <xf numFmtId="0" fontId="4" fillId="15" borderId="6" xfId="0" applyFont="1" applyFill="1" applyBorder="1" applyAlignment="1">
      <alignment horizontal="left" vertical="center" wrapText="1"/>
    </xf>
    <xf numFmtId="0" fontId="4" fillId="15" borderId="4" xfId="0" applyFont="1" applyFill="1" applyBorder="1" applyAlignment="1">
      <alignment horizontal="left" vertical="center" wrapText="1"/>
    </xf>
    <xf numFmtId="0" fontId="0" fillId="15" borderId="0" xfId="0" applyFill="1" applyBorder="1" applyAlignment="1">
      <alignment wrapText="1"/>
    </xf>
    <xf numFmtId="0" fontId="0" fillId="15" borderId="0" xfId="0" applyFill="1" applyAlignment="1">
      <alignment wrapText="1"/>
    </xf>
    <xf numFmtId="2" fontId="0" fillId="15" borderId="1" xfId="0" applyNumberFormat="1" applyFont="1" applyFill="1" applyBorder="1" applyAlignment="1">
      <alignment horizontal="left" vertical="top" wrapText="1"/>
    </xf>
    <xf numFmtId="165" fontId="9" fillId="15" borderId="1" xfId="0" applyNumberFormat="1" applyFont="1" applyFill="1" applyBorder="1" applyAlignment="1" applyProtection="1">
      <alignment horizontal="center" vertical="center" wrapText="1"/>
      <protection locked="0"/>
    </xf>
    <xf numFmtId="0" fontId="0" fillId="15" borderId="0" xfId="0" applyFont="1" applyFill="1" applyAlignment="1">
      <alignment wrapText="1"/>
    </xf>
    <xf numFmtId="2" fontId="17" fillId="15" borderId="1" xfId="3" applyNumberFormat="1" applyFill="1" applyBorder="1" applyAlignment="1" applyProtection="1">
      <alignment horizontal="left" vertical="top" wrapText="1"/>
      <protection locked="0"/>
    </xf>
  </cellXfs>
  <cellStyles count="4">
    <cellStyle name="Comma [0]" xfId="2" builtinId="6"/>
    <cellStyle name="Hyperlink" xfId="3" builtinId="8"/>
    <cellStyle name="Normal" xfId="0" builtinId="0"/>
    <cellStyle name="Percent" xfId="1" builtinId="5"/>
  </cellStyles>
  <dxfs count="0"/>
  <tableStyles count="0" defaultTableStyle="TableStyleMedium2" defaultPivotStyle="PivotStyleLight16"/>
  <colors>
    <mruColors>
      <color rgb="FFD8DCE3"/>
      <color rgb="FFABB9CA"/>
      <color rgb="FFFFF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3" Type="http://schemas.openxmlformats.org/officeDocument/2006/relationships/hyperlink" Target="https://drive.google.com/drive/folders/1iBBK5-muwUexfRMDlOaTRChP8qbqb0yl?usp=sharing" TargetMode="External"/><Relationship Id="rId18" Type="http://schemas.openxmlformats.org/officeDocument/2006/relationships/hyperlink" Target="https://drive.google.com/drive/folders/1Zcobj7I7e9BLQGKYkeGWSyxlyrDCvSv-?usp=sharing" TargetMode="External"/><Relationship Id="rId26" Type="http://schemas.openxmlformats.org/officeDocument/2006/relationships/hyperlink" Target="https://drive.google.com/file/d/1WHG1NtlD19aKl2ix3RgOAF_Atd87ADLZ/view?usp=sharing" TargetMode="External"/><Relationship Id="rId39" Type="http://schemas.openxmlformats.org/officeDocument/2006/relationships/hyperlink" Target="https://drive.google.com/file/d/1N-49V4_7lLKX0tzsArwafxk6HIL2PgNT/view?usp=sharing" TargetMode="External"/><Relationship Id="rId21" Type="http://schemas.openxmlformats.org/officeDocument/2006/relationships/hyperlink" Target="https://drive.google.com/drive/folders/10x9NE9Cmb6fvAyOhlRZpOJWysTdbayd9?usp=sharing" TargetMode="External"/><Relationship Id="rId34" Type="http://schemas.openxmlformats.org/officeDocument/2006/relationships/hyperlink" Target="https://drive.google.com/file/d/16Ndm993uSdrNANsxpaYjKKDSbazij6_4/view?usp=sharing" TargetMode="External"/><Relationship Id="rId42" Type="http://schemas.openxmlformats.org/officeDocument/2006/relationships/hyperlink" Target="https://drive.google.com/file/d/1mXotAb6aF3WAR-7VXLUOSYo8orNJIKlW/view?usp=sharing" TargetMode="External"/><Relationship Id="rId47" Type="http://schemas.openxmlformats.org/officeDocument/2006/relationships/hyperlink" Target="https://drive.google.com/drive/folders/14e5MhnjhMujT8z1TD6TY8n4z2kzigT8P?usp=sharing" TargetMode="External"/><Relationship Id="rId50" Type="http://schemas.openxmlformats.org/officeDocument/2006/relationships/hyperlink" Target="https://drive.google.com/file/d/1i_8lmmMFqfz1_am-cZqJ_wq3rB3Q0I6V/view?usp=sharing" TargetMode="External"/><Relationship Id="rId7" Type="http://schemas.openxmlformats.org/officeDocument/2006/relationships/hyperlink" Target="https://drive.google.com/drive/folders/1G7iqAX70wElblj7pBZ3Gw_h_LJEZh5vN?usp=sharing" TargetMode="External"/><Relationship Id="rId2" Type="http://schemas.openxmlformats.org/officeDocument/2006/relationships/hyperlink" Target="https://drive.google.com/drive/folders/1goyaLtu1aTbrhzd6a48Cb-L9Lm7Y3SAU?usp=sharing" TargetMode="External"/><Relationship Id="rId16" Type="http://schemas.openxmlformats.org/officeDocument/2006/relationships/hyperlink" Target="https://drive.google.com/drive/folders/1u_lX0KTRedpQqMNXKQBOeQw0-oH93sFH?usp=sharing" TargetMode="External"/><Relationship Id="rId29" Type="http://schemas.openxmlformats.org/officeDocument/2006/relationships/hyperlink" Target="https://drive.google.com/drive/folders/1Zcobj7I7e9BLQGKYkeGWSyxlyrDCvSv-?usp=sharing" TargetMode="External"/><Relationship Id="rId11" Type="http://schemas.openxmlformats.org/officeDocument/2006/relationships/hyperlink" Target="https://drive.google.com/file/d/1S83uLlJU2q02UVm3W09aC8-FbuQIdHCh/view?usp=sharing" TargetMode="External"/><Relationship Id="rId24" Type="http://schemas.openxmlformats.org/officeDocument/2006/relationships/hyperlink" Target="https://drive.google.com/drive/folders/1LolUQ7BGxdLSVtp06oByirQ5qR2grgz5?usp=sharing" TargetMode="External"/><Relationship Id="rId32" Type="http://schemas.openxmlformats.org/officeDocument/2006/relationships/hyperlink" Target="https://drive.google.com/file/d/1XQMUPHWkcI2dOsp6YSE8uQ1QphiqmOoU/view?usp=sharing" TargetMode="External"/><Relationship Id="rId37" Type="http://schemas.openxmlformats.org/officeDocument/2006/relationships/hyperlink" Target="https://drive.google.com/file/d/1Z5e-ESEV4SQ0FpwzzsRYanv_X7pOw1fX/view?usp=sharing" TargetMode="External"/><Relationship Id="rId40" Type="http://schemas.openxmlformats.org/officeDocument/2006/relationships/hyperlink" Target="https://drive.google.com/file/d/1LuWy07QGm3YOg00oXx1YJIylXQMrjuz8/view?usp=sharing" TargetMode="External"/><Relationship Id="rId45" Type="http://schemas.openxmlformats.org/officeDocument/2006/relationships/hyperlink" Target="https://drive.google.com/file/d/1cVtZMLsvZbg7oIHpfhghaOG2SweXL40z/view?usp=sharing" TargetMode="External"/><Relationship Id="rId53" Type="http://schemas.openxmlformats.org/officeDocument/2006/relationships/hyperlink" Target="https://drive.google.com/drive/folders/1w1BuJYnngpv9VjQhoeEIbUu_qBYzVAI7?usp=sharing" TargetMode="External"/><Relationship Id="rId5" Type="http://schemas.openxmlformats.org/officeDocument/2006/relationships/hyperlink" Target="https://drive.google.com/drive/folders/1Mv1gNnuNKU1S6_RJMJyyskAx4OSCjULt?usp=sharing" TargetMode="External"/><Relationship Id="rId10" Type="http://schemas.openxmlformats.org/officeDocument/2006/relationships/hyperlink" Target="https://drive.google.com/file/d/1S83uLlJU2q02UVm3W09aC8-FbuQIdHCh/view?usp=sharing" TargetMode="External"/><Relationship Id="rId19" Type="http://schemas.openxmlformats.org/officeDocument/2006/relationships/hyperlink" Target="https://drive.google.com/drive/folders/1Kmsls0tyNnxDTcwi6gRbg2A_p8zt0CaV?usp=sharing" TargetMode="External"/><Relationship Id="rId31" Type="http://schemas.openxmlformats.org/officeDocument/2006/relationships/hyperlink" Target="https://drive.google.com/drive/folders/1Zcobj7I7e9BLQGKYkeGWSyxlyrDCvSv-?usp=sharing" TargetMode="External"/><Relationship Id="rId44" Type="http://schemas.openxmlformats.org/officeDocument/2006/relationships/hyperlink" Target="https://drive.google.com/drive/folders/10VFdlBwlRbITNOSWqfvf40jwWhFUpFAz?usp=sharing" TargetMode="External"/><Relationship Id="rId52" Type="http://schemas.openxmlformats.org/officeDocument/2006/relationships/hyperlink" Target="https://drive.google.com/file/d/1cVtZMLsvZbg7oIHpfhghaOG2SweXL40z/view?usp=sharing" TargetMode="External"/><Relationship Id="rId4" Type="http://schemas.openxmlformats.org/officeDocument/2006/relationships/hyperlink" Target="https://drive.google.com/drive/folders/1WZCBho97uuPA3VmI3nDhwGMAS77Su36z?usp=sharing" TargetMode="External"/><Relationship Id="rId9" Type="http://schemas.openxmlformats.org/officeDocument/2006/relationships/hyperlink" Target="https://drive.google.com/file/d/1S83uLlJU2q02UVm3W09aC8-FbuQIdHCh/view?usp=sharing" TargetMode="External"/><Relationship Id="rId14" Type="http://schemas.openxmlformats.org/officeDocument/2006/relationships/hyperlink" Target="https://drive.google.com/file/d/1E2TgSy5gfdaSLEw3YFyuKMCXj2wDKtSU/view?usp=sharing" TargetMode="External"/><Relationship Id="rId22" Type="http://schemas.openxmlformats.org/officeDocument/2006/relationships/hyperlink" Target="https://drive.google.com/drive/folders/1uAQ3NlPjQy6jH_56ynvCFd63ROb_C71w?usp=sharing" TargetMode="External"/><Relationship Id="rId27" Type="http://schemas.openxmlformats.org/officeDocument/2006/relationships/hyperlink" Target="https://drive.google.com/drive/folders/1Zcobj7I7e9BLQGKYkeGWSyxlyrDCvSv-?usp=sharing" TargetMode="External"/><Relationship Id="rId30" Type="http://schemas.openxmlformats.org/officeDocument/2006/relationships/hyperlink" Target="https://drive.google.com/drive/folders/1Zcobj7I7e9BLQGKYkeGWSyxlyrDCvSv-?usp=sharing" TargetMode="External"/><Relationship Id="rId35" Type="http://schemas.openxmlformats.org/officeDocument/2006/relationships/hyperlink" Target="https://drive.google.com/file/d/16Ndm993uSdrNANsxpaYjKKDSbazij6_4/view?usp=sharing" TargetMode="External"/><Relationship Id="rId43" Type="http://schemas.openxmlformats.org/officeDocument/2006/relationships/hyperlink" Target="https://drive.google.com/file/d/1qENSxz3n7_gz61yGlGFB7zFC8f7Z2WEY/view?usp=sharing" TargetMode="External"/><Relationship Id="rId48" Type="http://schemas.openxmlformats.org/officeDocument/2006/relationships/hyperlink" Target="https://drive.google.com/drive/folders/1hRzwOoYJf66c5_D7YVBeQwE_X8YWEM_Z?usp=sharing" TargetMode="External"/><Relationship Id="rId8" Type="http://schemas.openxmlformats.org/officeDocument/2006/relationships/hyperlink" Target="https://drive.google.com/file/d/1S83uLlJU2q02UVm3W09aC8-FbuQIdHCh/view?usp=sharing" TargetMode="External"/><Relationship Id="rId51" Type="http://schemas.openxmlformats.org/officeDocument/2006/relationships/hyperlink" Target="https://drive.google.com/file/d/1ucXJYgzE-c84pYtsRz6gpNIYtbLpJzrJ/view?usp=sharing" TargetMode="External"/><Relationship Id="rId3" Type="http://schemas.openxmlformats.org/officeDocument/2006/relationships/hyperlink" Target="https://drive.google.com/drive/folders/1O-9Ic9q25pap1n53hVngBsP1_AMpfTBq?usp=sharing" TargetMode="External"/><Relationship Id="rId12" Type="http://schemas.openxmlformats.org/officeDocument/2006/relationships/hyperlink" Target="https://drive.google.com/drive/folders/18FtTxNfnwaqkxkSy1loRIQC0fRFSjb26?usp=sharing" TargetMode="External"/><Relationship Id="rId17" Type="http://schemas.openxmlformats.org/officeDocument/2006/relationships/hyperlink" Target="https://drive.google.com/drive/folders/1Zcobj7I7e9BLQGKYkeGWSyxlyrDCvSv-?usp=sharing" TargetMode="External"/><Relationship Id="rId25" Type="http://schemas.openxmlformats.org/officeDocument/2006/relationships/hyperlink" Target="https://drive.google.com/drive/folders/1FXxIU17S86lLzobqdbWI9uHKKhrH5nj6?usp=sharing" TargetMode="External"/><Relationship Id="rId33" Type="http://schemas.openxmlformats.org/officeDocument/2006/relationships/hyperlink" Target="https://drive.google.com/file/d/171C16JjmA5wD7ndkwM16zDoCnJuj0nry/view?usp=sharing" TargetMode="External"/><Relationship Id="rId38" Type="http://schemas.openxmlformats.org/officeDocument/2006/relationships/hyperlink" Target="https://drive.google.com/file/d/1mNpxxLcgvQ-D68DAalTSRoXbNqWk1P_r/view?usp=sharing" TargetMode="External"/><Relationship Id="rId46" Type="http://schemas.openxmlformats.org/officeDocument/2006/relationships/hyperlink" Target="https://drive.google.com/file/d/1N-49V4_7lLKX0tzsArwafxk6HIL2PgNT/view?usp=sharing" TargetMode="External"/><Relationship Id="rId20" Type="http://schemas.openxmlformats.org/officeDocument/2006/relationships/hyperlink" Target="https://drive.google.com/file/d/1jqqHZYFwSD7SEqb7LIysq0t99oDPNjNm/view?usp=sharing" TargetMode="External"/><Relationship Id="rId41" Type="http://schemas.openxmlformats.org/officeDocument/2006/relationships/hyperlink" Target="https://drive.google.com/file/d/1QcPG2UI7N9uPCehLxkd09qirWi58FIUR/view?usp=sharing" TargetMode="External"/><Relationship Id="rId54"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hyperlink" Target="https://drive.google.com/file/d/1gjZkN3xRlwD_ddD45AaKXmMYLcIOPq1b/view?usp=sharing" TargetMode="External"/><Relationship Id="rId15" Type="http://schemas.openxmlformats.org/officeDocument/2006/relationships/hyperlink" Target="https://drive.google.com/file/d/1SFy36-kaVxQxkF80rpneXrf66vBjU3Lf/view?usp=sharing" TargetMode="External"/><Relationship Id="rId23" Type="http://schemas.openxmlformats.org/officeDocument/2006/relationships/hyperlink" Target="https://drive.google.com/drive/folders/1FqBTggsjVgf3vBeAoJMzEm6FODZa3ZMj?usp=sharing" TargetMode="External"/><Relationship Id="rId28" Type="http://schemas.openxmlformats.org/officeDocument/2006/relationships/hyperlink" Target="https://drive.google.com/drive/folders/1JRXL4EiqohiH9EffnXC8bbcPKYqv7COW?usp=sharing" TargetMode="External"/><Relationship Id="rId36" Type="http://schemas.openxmlformats.org/officeDocument/2006/relationships/hyperlink" Target="https://drive.google.com/file/d/1YU5aYldS6VJGq8U8wIb_QVMvREOvTVhA/view?usp=sharing" TargetMode="External"/><Relationship Id="rId49" Type="http://schemas.openxmlformats.org/officeDocument/2006/relationships/hyperlink" Target="https://drive.google.com/drive/folders/1-xA0fmLsOneC2Vwfo51eSnDODIveYTcM?usp=sharin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6" Type="http://schemas.openxmlformats.org/officeDocument/2006/relationships/hyperlink" Target="https://drive.google.com/file/d/1NHHsBEnpPUG6SRZnRXk3H6pAcT2VMLPL/view?usp=sharing" TargetMode="External"/><Relationship Id="rId21" Type="http://schemas.openxmlformats.org/officeDocument/2006/relationships/hyperlink" Target="https://drive.google.com/file/d/177TuY3rOWUTxZq1g0OVl6w14OWSUdAqi/view?usp=sharing" TargetMode="External"/><Relationship Id="rId34" Type="http://schemas.openxmlformats.org/officeDocument/2006/relationships/hyperlink" Target="https://drive.google.com/file/d/1P9ItePG_K97swLIZU0E6yQxcavhH_Abo/view?usp=sharing" TargetMode="External"/><Relationship Id="rId42" Type="http://schemas.openxmlformats.org/officeDocument/2006/relationships/hyperlink" Target="https://drive.google.com/drive/folders/1Uickghi5AGNL0q5KPpjevzjh7JPnsaII?usp=sharing" TargetMode="External"/><Relationship Id="rId47" Type="http://schemas.openxmlformats.org/officeDocument/2006/relationships/hyperlink" Target="https://drive.google.com/file/d/1aWrYQ99KZL9-lft2tdGBg1_ijqsgOo9G/view?usp=sharing" TargetMode="External"/><Relationship Id="rId50" Type="http://schemas.openxmlformats.org/officeDocument/2006/relationships/hyperlink" Target="https://drive.google.com/file/d/1Gqioa_yPBS-NCAmfVLhRah7xk-QGaIFy/view?usp=sharing" TargetMode="External"/><Relationship Id="rId55" Type="http://schemas.openxmlformats.org/officeDocument/2006/relationships/hyperlink" Target="https://drive.google.com/file/d/12TlmVM-qgB0ZZPZEcgOIHIQyQ2FOO-64/view?usp=sharing" TargetMode="External"/><Relationship Id="rId63" Type="http://schemas.openxmlformats.org/officeDocument/2006/relationships/hyperlink" Target="https://drive.google.com/file/d/1TmDPJqBuwXDcHx3Ol6hoq2afjM1vLS3l/view?usp=sharing" TargetMode="External"/><Relationship Id="rId68" Type="http://schemas.openxmlformats.org/officeDocument/2006/relationships/printerSettings" Target="../printerSettings/printerSettings11.bin"/><Relationship Id="rId7" Type="http://schemas.openxmlformats.org/officeDocument/2006/relationships/hyperlink" Target="https://drive.google.com/file/d/1s3mko5V9oUYjd0rHwW4xQLr_llzLMSAs/view?usp=sharing" TargetMode="External"/><Relationship Id="rId2" Type="http://schemas.openxmlformats.org/officeDocument/2006/relationships/hyperlink" Target="https://drive.google.com/file/d/1iZb-_Bt3XAbGDiPw1v_nEDToqyCbEJya/view?usp=sharing" TargetMode="External"/><Relationship Id="rId16" Type="http://schemas.openxmlformats.org/officeDocument/2006/relationships/hyperlink" Target="https://drive.google.com/file/d/18D1yq5Nc4BBRRDCmF2zvuEtTgdspPlgW/view?usp=sharing" TargetMode="External"/><Relationship Id="rId29" Type="http://schemas.openxmlformats.org/officeDocument/2006/relationships/hyperlink" Target="https://drive.google.com/file/d/177TuY3rOWUTxZq1g0OVl6w14OWSUdAqi/view?usp=sharing" TargetMode="External"/><Relationship Id="rId11" Type="http://schemas.openxmlformats.org/officeDocument/2006/relationships/hyperlink" Target="https://drive.google.com/file/d/177TuY3rOWUTxZq1g0OVl6w14OWSUdAqi/view?usp=sharing" TargetMode="External"/><Relationship Id="rId24" Type="http://schemas.openxmlformats.org/officeDocument/2006/relationships/hyperlink" Target="https://drive.google.com/file/d/1uCvaGBxFRzYSAebLwXyO78M5hMvDhq8U/view?usp=sharing" TargetMode="External"/><Relationship Id="rId32" Type="http://schemas.openxmlformats.org/officeDocument/2006/relationships/hyperlink" Target="https://drive.google.com/drive/folders/1Uickghi5AGNL0q5KPpjevzjh7JPnsaII?usp=sharing" TargetMode="External"/><Relationship Id="rId37" Type="http://schemas.openxmlformats.org/officeDocument/2006/relationships/hyperlink" Target="https://drive.google.com/file/d/1K-0p4ndsh2RSVh4-XUdME0kutlGpPfnY/view?usp=sharing" TargetMode="External"/><Relationship Id="rId40" Type="http://schemas.openxmlformats.org/officeDocument/2006/relationships/hyperlink" Target="https://drive.google.com/file/d/1sFdnUTSXH4UDtjWaoi_gEH3atCAonVQZ/view?usp=sharing" TargetMode="External"/><Relationship Id="rId45" Type="http://schemas.openxmlformats.org/officeDocument/2006/relationships/hyperlink" Target="https://drive.google.com/file/d/1FJxkwsFfxnN8c7E7rXUc5mFrIYLmVvyz/view?usp=sharing" TargetMode="External"/><Relationship Id="rId53" Type="http://schemas.openxmlformats.org/officeDocument/2006/relationships/hyperlink" Target="https://drive.google.com/file/d/1e9ETSikcMU5YhSSeTAWbd9c8l78BVYlW/view?usp=sharing" TargetMode="External"/><Relationship Id="rId58" Type="http://schemas.openxmlformats.org/officeDocument/2006/relationships/hyperlink" Target="https://drive.google.com/drive/folders/1U4mH4IBEJnjE639HqoVqKfWMjTECWSlm?usp=sharing" TargetMode="External"/><Relationship Id="rId66" Type="http://schemas.openxmlformats.org/officeDocument/2006/relationships/hyperlink" Target="https://drive.google.com/file/d/1FJxkwsFfxnN8c7E7rXUc5mFrIYLmVvyz/view?usp=sharing" TargetMode="External"/><Relationship Id="rId5" Type="http://schemas.openxmlformats.org/officeDocument/2006/relationships/hyperlink" Target="https://drive.google.com/file/d/1aJ0XCwO5Ulx9Jzjptxs6T5mDpTRQf-F0/view?usp=sharing" TargetMode="External"/><Relationship Id="rId61" Type="http://schemas.openxmlformats.org/officeDocument/2006/relationships/hyperlink" Target="https://drive.google.com/file/d/1OWAOYd67n9GUfqTj6AgDIzYPoDrG1qst/view?usp=sharing" TargetMode="External"/><Relationship Id="rId19" Type="http://schemas.openxmlformats.org/officeDocument/2006/relationships/hyperlink" Target="https://bpbd.tanjabbarkab.go.id/hubungi-kami/" TargetMode="External"/><Relationship Id="rId14" Type="http://schemas.openxmlformats.org/officeDocument/2006/relationships/hyperlink" Target="https://drive.google.com/file/d/1dVwzoRWXbPPOiUAMcXIk4s2pc2ZO1X5Z/view?usp=sharing" TargetMode="External"/><Relationship Id="rId22" Type="http://schemas.openxmlformats.org/officeDocument/2006/relationships/hyperlink" Target="https://drive.google.com/file/d/177TuY3rOWUTxZq1g0OVl6w14OWSUdAqi/view?usp=sharing" TargetMode="External"/><Relationship Id="rId27" Type="http://schemas.openxmlformats.org/officeDocument/2006/relationships/hyperlink" Target="https://drive.google.com/file/d/1OWAOYd67n9GUfqTj6AgDIzYPoDrG1qst/view?usp=sharing" TargetMode="External"/><Relationship Id="rId30" Type="http://schemas.openxmlformats.org/officeDocument/2006/relationships/hyperlink" Target="https://drive.google.com/file/d/18D1yq5Nc4BBRRDCmF2zvuEtTgdspPlgW/view?usp=sharing" TargetMode="External"/><Relationship Id="rId35" Type="http://schemas.openxmlformats.org/officeDocument/2006/relationships/hyperlink" Target="https://drive.google.com/file/d/1cW1I8fLtKxj01Wk9WUkixW5cgtYAda2C/view?usp=sharing" TargetMode="External"/><Relationship Id="rId43" Type="http://schemas.openxmlformats.org/officeDocument/2006/relationships/hyperlink" Target="https://drive.google.com/file/d/1FJxkwsFfxnN8c7E7rXUc5mFrIYLmVvyz/view?usp=sharing" TargetMode="External"/><Relationship Id="rId48" Type="http://schemas.openxmlformats.org/officeDocument/2006/relationships/hyperlink" Target="https://bpbd.tanjabbarkab.go.id/visi-misi/" TargetMode="External"/><Relationship Id="rId56" Type="http://schemas.openxmlformats.org/officeDocument/2006/relationships/hyperlink" Target="https://drive.google.com/file/d/1aJ0XCwO5Ulx9Jzjptxs6T5mDpTRQf-F0/view?usp=sharing" TargetMode="External"/><Relationship Id="rId64" Type="http://schemas.openxmlformats.org/officeDocument/2006/relationships/hyperlink" Target="https://drive.google.com/file/d/1QktRNHan1D4aw0yXh_wLsQrZBw9Bjjgt/view?usp=sharing" TargetMode="External"/><Relationship Id="rId8" Type="http://schemas.openxmlformats.org/officeDocument/2006/relationships/hyperlink" Target="https://drive.google.com/file/d/1K1wIQ7h_iUAwEbS6i_OOvopxtSn55qYa/view?usp=sharing" TargetMode="External"/><Relationship Id="rId51" Type="http://schemas.openxmlformats.org/officeDocument/2006/relationships/hyperlink" Target="https://drive.google.com/file/d/179qPIAIvlFpD9_80Gtm1qEgfq7FNllRa/view?usp=sharing" TargetMode="External"/><Relationship Id="rId3" Type="http://schemas.openxmlformats.org/officeDocument/2006/relationships/hyperlink" Target="https://drive.google.com/file/d/1aJ0XCwO5Ulx9Jzjptxs6T5mDpTRQf-F0/view?usp=sharing" TargetMode="External"/><Relationship Id="rId12" Type="http://schemas.openxmlformats.org/officeDocument/2006/relationships/hyperlink" Target="https://drive.google.com/file/d/177TuY3rOWUTxZq1g0OVl6w14OWSUdAqi/view?usp=sharing" TargetMode="External"/><Relationship Id="rId17" Type="http://schemas.openxmlformats.org/officeDocument/2006/relationships/hyperlink" Target="https://drive.google.com/file/d/1A6JJUYFEf-I2V5o4-TsY4EQhxb816Ovl/view?usp=sharing" TargetMode="External"/><Relationship Id="rId25" Type="http://schemas.openxmlformats.org/officeDocument/2006/relationships/hyperlink" Target="https://drive.google.com/drive/folders/1Uickghi5AGNL0q5KPpjevzjh7JPnsaII?usp=sharing" TargetMode="External"/><Relationship Id="rId33" Type="http://schemas.openxmlformats.org/officeDocument/2006/relationships/hyperlink" Target="https://drive.google.com/file/d/1P9ItePG_K97swLIZU0E6yQxcavhH_Abo/view?usp=sharing" TargetMode="External"/><Relationship Id="rId38" Type="http://schemas.openxmlformats.org/officeDocument/2006/relationships/hyperlink" Target="https://drive.google.com/file/d/1wi1Vsrx3xUep0od0TfA2YHPlpHPQup71/view?usp=sharing" TargetMode="External"/><Relationship Id="rId46" Type="http://schemas.openxmlformats.org/officeDocument/2006/relationships/hyperlink" Target="https://drive.google.com/drive/folders/1Uickghi5AGNL0q5KPpjevzjh7JPnsaII?usp=sharing" TargetMode="External"/><Relationship Id="rId59" Type="http://schemas.openxmlformats.org/officeDocument/2006/relationships/hyperlink" Target="https://drive.google.com/drive/folders/19VKakZV8720ZmDjTwPiHjiFLmNp1UivZ?usp=sharing" TargetMode="External"/><Relationship Id="rId67" Type="http://schemas.openxmlformats.org/officeDocument/2006/relationships/hyperlink" Target="https://drive.google.com/file/d/1Gqioa_yPBS-NCAmfVLhRah7xk-QGaIFy/view?usp=sharing" TargetMode="External"/><Relationship Id="rId20" Type="http://schemas.openxmlformats.org/officeDocument/2006/relationships/hyperlink" Target="https://drive.google.com/file/d/177TuY3rOWUTxZq1g0OVl6w14OWSUdAqi/view?usp=sharing" TargetMode="External"/><Relationship Id="rId41" Type="http://schemas.openxmlformats.org/officeDocument/2006/relationships/hyperlink" Target="https://drive.google.com/drive/folders/1Uickghi5AGNL0q5KPpjevzjh7JPnsaII?usp=sharing" TargetMode="External"/><Relationship Id="rId54" Type="http://schemas.openxmlformats.org/officeDocument/2006/relationships/hyperlink" Target="https://drive.google.com/file/d/1FJxkwsFfxnN8c7E7rXUc5mFrIYLmVvyz/view?usp=sharing" TargetMode="External"/><Relationship Id="rId62" Type="http://schemas.openxmlformats.org/officeDocument/2006/relationships/hyperlink" Target="https://drive.google.com/file/d/1D0oZ0SyPSXhZQN0wGT4esonbilZKLsUM/view?usp=sharing" TargetMode="External"/><Relationship Id="rId1" Type="http://schemas.openxmlformats.org/officeDocument/2006/relationships/printerSettings" Target="../printerSettings/printerSettings10.bin"/><Relationship Id="rId6" Type="http://schemas.openxmlformats.org/officeDocument/2006/relationships/hyperlink" Target="https://drive.google.com/file/d/1c2EuRL2FGJ0VxuSEtNSAfjMz38U8folz/view?usp=sharing" TargetMode="External"/><Relationship Id="rId15" Type="http://schemas.openxmlformats.org/officeDocument/2006/relationships/hyperlink" Target="https://drive.google.com/file/d/1BXX1sZoOTsHTAtn_wyGux3fc1ZO_MM-n/view?usp=sharing" TargetMode="External"/><Relationship Id="rId23" Type="http://schemas.openxmlformats.org/officeDocument/2006/relationships/hyperlink" Target="https://drive.google.com/file/d/177TuY3rOWUTxZq1g0OVl6w14OWSUdAqi/view?usp=sharing" TargetMode="External"/><Relationship Id="rId28" Type="http://schemas.openxmlformats.org/officeDocument/2006/relationships/hyperlink" Target="https://drive.google.com/file/d/1NHHsBEnpPUG6SRZnRXk3H6pAcT2VMLPL/view?usp=sharing" TargetMode="External"/><Relationship Id="rId36" Type="http://schemas.openxmlformats.org/officeDocument/2006/relationships/hyperlink" Target="https://drive.google.com/file/d/1Wkg_7o_90Ltwc1lQQtq-QmLPw5TMdw3t/view?usp=sharing" TargetMode="External"/><Relationship Id="rId49" Type="http://schemas.openxmlformats.org/officeDocument/2006/relationships/hyperlink" Target="https://drive.google.com/file/d/1TOS_xY-0KmM1jKRkRlUEFY4w28tvbowJ/view?usp=sharing" TargetMode="External"/><Relationship Id="rId57" Type="http://schemas.openxmlformats.org/officeDocument/2006/relationships/hyperlink" Target="https://drive.google.com/file/d/1kLkaBCLWVA2bwtON3XqQnfgysFaNtvZI/view?usp=sharing" TargetMode="External"/><Relationship Id="rId10" Type="http://schemas.openxmlformats.org/officeDocument/2006/relationships/hyperlink" Target="https://drive.google.com/file/d/1Hynb2pNKgIDy4UvI9mz-AcQDzOZ15CnW/view?usp=sharing" TargetMode="External"/><Relationship Id="rId31" Type="http://schemas.openxmlformats.org/officeDocument/2006/relationships/hyperlink" Target="https://drive.google.com/file/d/1URKpB3_85FtPsHIUJwZyBY9Ij1HtiYM0/view?usp=sharing" TargetMode="External"/><Relationship Id="rId44" Type="http://schemas.openxmlformats.org/officeDocument/2006/relationships/hyperlink" Target="https://drive.google.com/file/d/1e9ETSikcMU5YhSSeTAWbd9c8l78BVYlW/view?usp=sharing" TargetMode="External"/><Relationship Id="rId52" Type="http://schemas.openxmlformats.org/officeDocument/2006/relationships/hyperlink" Target="https://drive.google.com/file/d/1e9ETSikcMU5YhSSeTAWbd9c8l78BVYlW/view?usp=sharing" TargetMode="External"/><Relationship Id="rId60" Type="http://schemas.openxmlformats.org/officeDocument/2006/relationships/hyperlink" Target="https://drive.google.com/drive/folders/1Uickghi5AGNL0q5KPpjevzjh7JPnsaII?usp=sharing" TargetMode="External"/><Relationship Id="rId65" Type="http://schemas.openxmlformats.org/officeDocument/2006/relationships/hyperlink" Target="https://drive.google.com/drive/folders/1du0e_ddLL129LMA8HR7x5PDUaHonW8kf?usp=sharing" TargetMode="External"/><Relationship Id="rId4" Type="http://schemas.openxmlformats.org/officeDocument/2006/relationships/hyperlink" Target="https://drive.google.com/file/d/1aJ0XCwO5Ulx9Jzjptxs6T5mDpTRQf-F0/view?usp=sharing" TargetMode="External"/><Relationship Id="rId9" Type="http://schemas.openxmlformats.org/officeDocument/2006/relationships/hyperlink" Target="https://drive.google.com/file/d/12TlmVM-qgB0ZZPZEcgOIHIQyQ2FOO-64/view?usp=sharing" TargetMode="External"/><Relationship Id="rId13" Type="http://schemas.openxmlformats.org/officeDocument/2006/relationships/hyperlink" Target="https://drive.google.com/file/d/1wi1Vsrx3xUep0od0TfA2YHPlpHPQup71/view?usp=sharing" TargetMode="External"/><Relationship Id="rId18" Type="http://schemas.openxmlformats.org/officeDocument/2006/relationships/hyperlink" Target="https://bpbd.tanjabbarkab.go.id/hubungi-kami/" TargetMode="External"/><Relationship Id="rId39" Type="http://schemas.openxmlformats.org/officeDocument/2006/relationships/hyperlink" Target="https://drive.google.com/file/d/1HqWqzm6PWiueGS6z84aRLoe3asULNgd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88"/>
  <sheetViews>
    <sheetView zoomScale="132" workbookViewId="0">
      <pane ySplit="1" topLeftCell="A2" activePane="bottomLeft" state="frozen"/>
      <selection pane="bottomLeft" activeCell="B1" sqref="A1:XFD1048576"/>
    </sheetView>
  </sheetViews>
  <sheetFormatPr defaultColWidth="8.85546875" defaultRowHeight="15"/>
  <cols>
    <col min="1" max="1" width="3.28515625" customWidth="1"/>
    <col min="2" max="5" width="4" customWidth="1"/>
    <col min="6" max="6" width="36.85546875" customWidth="1"/>
    <col min="7" max="7" width="7.7109375" style="73" hidden="1" customWidth="1"/>
    <col min="8" max="8" width="7.42578125" style="74" hidden="1" customWidth="1"/>
    <col min="9" max="9" width="1.85546875" customWidth="1"/>
    <col min="10" max="10" width="7.7109375" style="75" bestFit="1" customWidth="1"/>
  </cols>
  <sheetData>
    <row r="1" spans="1:10" ht="30">
      <c r="A1" s="560" t="s">
        <v>0</v>
      </c>
      <c r="B1" s="560"/>
      <c r="C1" s="560"/>
      <c r="D1" s="560"/>
      <c r="E1" s="560"/>
      <c r="F1" s="560"/>
      <c r="G1" s="1" t="s">
        <v>1</v>
      </c>
      <c r="H1" s="2" t="s">
        <v>2</v>
      </c>
      <c r="J1" s="1" t="s">
        <v>3</v>
      </c>
    </row>
    <row r="2" spans="1:10">
      <c r="A2" s="3" t="s">
        <v>4</v>
      </c>
      <c r="B2" s="561" t="s">
        <v>5</v>
      </c>
      <c r="C2" s="562"/>
      <c r="D2" s="562"/>
      <c r="E2" s="562"/>
      <c r="F2" s="562"/>
      <c r="G2" s="4">
        <v>60</v>
      </c>
      <c r="H2" s="5"/>
      <c r="J2" s="6">
        <v>60</v>
      </c>
    </row>
    <row r="3" spans="1:10">
      <c r="A3" s="7"/>
      <c r="B3" s="7" t="s">
        <v>6</v>
      </c>
      <c r="C3" s="8" t="s">
        <v>7</v>
      </c>
      <c r="D3" s="8"/>
      <c r="E3" s="8"/>
      <c r="F3" s="8"/>
      <c r="G3" s="9"/>
      <c r="H3" s="10"/>
      <c r="J3" s="11">
        <f>SUM(J4,J9,J12,J15,J19,J28,J31,J39)</f>
        <v>20</v>
      </c>
    </row>
    <row r="4" spans="1:10">
      <c r="A4" s="12"/>
      <c r="B4" s="13"/>
      <c r="C4" s="14">
        <v>1</v>
      </c>
      <c r="D4" s="544" t="s">
        <v>8</v>
      </c>
      <c r="E4" s="545"/>
      <c r="F4" s="546"/>
      <c r="G4" s="15">
        <f>SUM(G5:G8)</f>
        <v>5</v>
      </c>
      <c r="H4" s="16"/>
      <c r="J4" s="17">
        <f>SUM(J5:J8)</f>
        <v>2</v>
      </c>
    </row>
    <row r="5" spans="1:10" ht="14.45" customHeight="1">
      <c r="A5" s="18"/>
      <c r="B5" s="19"/>
      <c r="C5" s="20"/>
      <c r="D5" s="20" t="s">
        <v>9</v>
      </c>
      <c r="E5" s="551" t="s">
        <v>10</v>
      </c>
      <c r="F5" s="552"/>
      <c r="G5" s="21">
        <v>1</v>
      </c>
      <c r="H5" s="22">
        <f>G5/5</f>
        <v>0.2</v>
      </c>
      <c r="J5" s="23">
        <f>H5*2</f>
        <v>0.4</v>
      </c>
    </row>
    <row r="6" spans="1:10">
      <c r="A6" s="24"/>
      <c r="B6" s="24"/>
      <c r="C6" s="24"/>
      <c r="D6" s="24" t="s">
        <v>11</v>
      </c>
      <c r="E6" s="547" t="s">
        <v>12</v>
      </c>
      <c r="F6" s="548"/>
      <c r="G6" s="21">
        <v>1</v>
      </c>
      <c r="H6" s="22">
        <f t="shared" ref="H6:H11" si="0">G6/5</f>
        <v>0.2</v>
      </c>
      <c r="J6" s="23">
        <f>H6*2</f>
        <v>0.4</v>
      </c>
    </row>
    <row r="7" spans="1:10">
      <c r="A7" s="25"/>
      <c r="B7" s="20"/>
      <c r="C7" s="20"/>
      <c r="D7" s="24" t="s">
        <v>13</v>
      </c>
      <c r="E7" s="547" t="s">
        <v>14</v>
      </c>
      <c r="F7" s="548"/>
      <c r="G7" s="21">
        <v>2</v>
      </c>
      <c r="H7" s="22">
        <f t="shared" si="0"/>
        <v>0.4</v>
      </c>
      <c r="J7" s="23">
        <f>H7*2</f>
        <v>0.8</v>
      </c>
    </row>
    <row r="8" spans="1:10" ht="14.45" customHeight="1">
      <c r="A8" s="25"/>
      <c r="B8" s="20"/>
      <c r="C8" s="20"/>
      <c r="D8" s="24" t="s">
        <v>15</v>
      </c>
      <c r="E8" s="547" t="s">
        <v>16</v>
      </c>
      <c r="F8" s="548"/>
      <c r="G8" s="21">
        <v>1</v>
      </c>
      <c r="H8" s="22">
        <f t="shared" si="0"/>
        <v>0.2</v>
      </c>
      <c r="J8" s="23">
        <f>H8*2</f>
        <v>0.4</v>
      </c>
    </row>
    <row r="9" spans="1:10">
      <c r="A9" s="26"/>
      <c r="B9" s="27"/>
      <c r="C9" s="27">
        <v>2</v>
      </c>
      <c r="D9" s="534" t="s">
        <v>17</v>
      </c>
      <c r="E9" s="535"/>
      <c r="F9" s="536"/>
      <c r="G9" s="28">
        <f>SUM(G10:G11)</f>
        <v>5</v>
      </c>
      <c r="H9" s="29"/>
      <c r="J9" s="30">
        <f>SUM(J10:J11)</f>
        <v>1</v>
      </c>
    </row>
    <row r="10" spans="1:10" ht="14.45" customHeight="1">
      <c r="A10" s="25"/>
      <c r="B10" s="20"/>
      <c r="C10" s="20"/>
      <c r="D10" s="20" t="s">
        <v>9</v>
      </c>
      <c r="E10" s="551" t="s">
        <v>18</v>
      </c>
      <c r="F10" s="552"/>
      <c r="G10" s="21">
        <v>2.5</v>
      </c>
      <c r="H10" s="22">
        <f t="shared" si="0"/>
        <v>0.5</v>
      </c>
      <c r="J10" s="31">
        <f>H10*1</f>
        <v>0.5</v>
      </c>
    </row>
    <row r="11" spans="1:10" ht="30.95" customHeight="1">
      <c r="A11" s="25"/>
      <c r="B11" s="20"/>
      <c r="C11" s="20"/>
      <c r="D11" s="20" t="s">
        <v>11</v>
      </c>
      <c r="E11" s="551" t="s">
        <v>19</v>
      </c>
      <c r="F11" s="552"/>
      <c r="G11" s="21">
        <v>2.5</v>
      </c>
      <c r="H11" s="22">
        <f t="shared" si="0"/>
        <v>0.5</v>
      </c>
      <c r="J11" s="31">
        <f>H11*1</f>
        <v>0.5</v>
      </c>
    </row>
    <row r="12" spans="1:10">
      <c r="A12" s="26"/>
      <c r="B12" s="26"/>
      <c r="C12" s="27">
        <v>3</v>
      </c>
      <c r="D12" s="534" t="s">
        <v>20</v>
      </c>
      <c r="E12" s="535"/>
      <c r="F12" s="536"/>
      <c r="G12" s="28">
        <f>SUM(G13:G14)</f>
        <v>6</v>
      </c>
      <c r="H12" s="29"/>
      <c r="J12" s="30">
        <f>SUM(J13:J14)</f>
        <v>2</v>
      </c>
    </row>
    <row r="13" spans="1:10">
      <c r="A13" s="25"/>
      <c r="B13" s="20"/>
      <c r="C13" s="25"/>
      <c r="D13" s="32" t="s">
        <v>9</v>
      </c>
      <c r="E13" s="558" t="s">
        <v>21</v>
      </c>
      <c r="F13" s="559"/>
      <c r="G13" s="21">
        <v>3</v>
      </c>
      <c r="H13" s="22">
        <f>G13/6</f>
        <v>0.5</v>
      </c>
      <c r="J13" s="23">
        <v>1</v>
      </c>
    </row>
    <row r="14" spans="1:10">
      <c r="A14" s="25"/>
      <c r="B14" s="20"/>
      <c r="C14" s="20"/>
      <c r="D14" s="32" t="s">
        <v>11</v>
      </c>
      <c r="E14" s="558" t="s">
        <v>22</v>
      </c>
      <c r="F14" s="559"/>
      <c r="G14" s="33">
        <v>3</v>
      </c>
      <c r="H14" s="22">
        <f>G14/6</f>
        <v>0.5</v>
      </c>
      <c r="J14" s="34">
        <v>1</v>
      </c>
    </row>
    <row r="15" spans="1:10">
      <c r="A15" s="26"/>
      <c r="B15" s="26"/>
      <c r="C15" s="27">
        <v>4</v>
      </c>
      <c r="D15" s="534" t="s">
        <v>23</v>
      </c>
      <c r="E15" s="535"/>
      <c r="F15" s="536"/>
      <c r="G15" s="28">
        <f>SUM(G16:G18)</f>
        <v>5</v>
      </c>
      <c r="H15" s="29"/>
      <c r="J15" s="30">
        <f>SUM(J16:J18)</f>
        <v>2</v>
      </c>
    </row>
    <row r="16" spans="1:10" ht="29.1" customHeight="1">
      <c r="A16" s="25"/>
      <c r="B16" s="20"/>
      <c r="C16" s="20"/>
      <c r="D16" s="20" t="s">
        <v>9</v>
      </c>
      <c r="E16" s="547" t="s">
        <v>24</v>
      </c>
      <c r="F16" s="548"/>
      <c r="G16" s="21">
        <v>1.5</v>
      </c>
      <c r="H16" s="22">
        <f>G16/5</f>
        <v>0.3</v>
      </c>
      <c r="J16" s="31">
        <f>H16*2</f>
        <v>0.6</v>
      </c>
    </row>
    <row r="17" spans="1:10" ht="14.45" customHeight="1">
      <c r="A17" s="25"/>
      <c r="B17" s="20"/>
      <c r="C17" s="20"/>
      <c r="D17" s="20" t="s">
        <v>11</v>
      </c>
      <c r="E17" s="547" t="s">
        <v>25</v>
      </c>
      <c r="F17" s="548"/>
      <c r="G17" s="21">
        <v>2</v>
      </c>
      <c r="H17" s="22">
        <f>G17/5</f>
        <v>0.4</v>
      </c>
      <c r="J17" s="31">
        <f>H17*2</f>
        <v>0.8</v>
      </c>
    </row>
    <row r="18" spans="1:10" ht="14.45" customHeight="1">
      <c r="A18" s="25"/>
      <c r="B18" s="20"/>
      <c r="C18" s="20"/>
      <c r="D18" s="20" t="s">
        <v>13</v>
      </c>
      <c r="E18" s="547" t="s">
        <v>26</v>
      </c>
      <c r="F18" s="548"/>
      <c r="G18" s="21">
        <v>1.5</v>
      </c>
      <c r="H18" s="22">
        <f>G18/5</f>
        <v>0.3</v>
      </c>
      <c r="J18" s="31">
        <f>H18*2</f>
        <v>0.6</v>
      </c>
    </row>
    <row r="19" spans="1:10">
      <c r="A19" s="26"/>
      <c r="B19" s="26"/>
      <c r="C19" s="27">
        <v>5</v>
      </c>
      <c r="D19" s="534" t="s">
        <v>27</v>
      </c>
      <c r="E19" s="535"/>
      <c r="F19" s="536"/>
      <c r="G19" s="28">
        <f>SUM(G20:G27)</f>
        <v>15</v>
      </c>
      <c r="H19" s="29"/>
      <c r="J19" s="30">
        <f>SUM(J20:J27)</f>
        <v>4.9999999999999991</v>
      </c>
    </row>
    <row r="20" spans="1:10" ht="30" customHeight="1">
      <c r="A20" s="25"/>
      <c r="B20" s="20"/>
      <c r="C20" s="20"/>
      <c r="D20" s="20" t="s">
        <v>9</v>
      </c>
      <c r="E20" s="547" t="s">
        <v>28</v>
      </c>
      <c r="F20" s="548"/>
      <c r="G20" s="21">
        <v>1</v>
      </c>
      <c r="H20" s="22">
        <f>G20/15</f>
        <v>6.6666666666666666E-2</v>
      </c>
      <c r="J20" s="23">
        <f>H20*5</f>
        <v>0.33333333333333331</v>
      </c>
    </row>
    <row r="21" spans="1:10" ht="30" customHeight="1">
      <c r="A21" s="25"/>
      <c r="B21" s="20"/>
      <c r="C21" s="20"/>
      <c r="D21" s="20" t="s">
        <v>11</v>
      </c>
      <c r="E21" s="547" t="s">
        <v>29</v>
      </c>
      <c r="F21" s="548"/>
      <c r="G21" s="21">
        <v>2</v>
      </c>
      <c r="H21" s="22">
        <f t="shared" ref="H21:H27" si="1">G21/15</f>
        <v>0.13333333333333333</v>
      </c>
      <c r="J21" s="23">
        <f t="shared" ref="J21:J27" si="2">H21*5</f>
        <v>0.66666666666666663</v>
      </c>
    </row>
    <row r="22" spans="1:10">
      <c r="A22" s="25"/>
      <c r="B22" s="20"/>
      <c r="C22" s="20"/>
      <c r="D22" s="20" t="s">
        <v>13</v>
      </c>
      <c r="E22" s="547" t="s">
        <v>30</v>
      </c>
      <c r="F22" s="548"/>
      <c r="G22" s="21">
        <v>1</v>
      </c>
      <c r="H22" s="22">
        <f t="shared" si="1"/>
        <v>6.6666666666666666E-2</v>
      </c>
      <c r="J22" s="23">
        <f t="shared" si="2"/>
        <v>0.33333333333333331</v>
      </c>
    </row>
    <row r="23" spans="1:10" ht="14.45" customHeight="1">
      <c r="A23" s="25"/>
      <c r="B23" s="20"/>
      <c r="C23" s="20"/>
      <c r="D23" s="20" t="s">
        <v>15</v>
      </c>
      <c r="E23" s="547" t="s">
        <v>31</v>
      </c>
      <c r="F23" s="548"/>
      <c r="G23" s="21">
        <v>6</v>
      </c>
      <c r="H23" s="22">
        <f t="shared" si="1"/>
        <v>0.4</v>
      </c>
      <c r="J23" s="23">
        <f t="shared" si="2"/>
        <v>2</v>
      </c>
    </row>
    <row r="24" spans="1:10" ht="14.45" customHeight="1">
      <c r="A24" s="25"/>
      <c r="B24" s="20"/>
      <c r="C24" s="20"/>
      <c r="D24" s="20" t="s">
        <v>32</v>
      </c>
      <c r="E24" s="547" t="s">
        <v>33</v>
      </c>
      <c r="F24" s="548"/>
      <c r="G24" s="21">
        <v>2</v>
      </c>
      <c r="H24" s="22">
        <f t="shared" si="1"/>
        <v>0.13333333333333333</v>
      </c>
      <c r="J24" s="23">
        <f t="shared" si="2"/>
        <v>0.66666666666666663</v>
      </c>
    </row>
    <row r="25" spans="1:10" ht="27" customHeight="1">
      <c r="A25" s="25"/>
      <c r="B25" s="20"/>
      <c r="C25" s="20"/>
      <c r="D25" s="20" t="s">
        <v>34</v>
      </c>
      <c r="E25" s="547" t="s">
        <v>35</v>
      </c>
      <c r="F25" s="548"/>
      <c r="G25" s="21">
        <v>1</v>
      </c>
      <c r="H25" s="22">
        <f t="shared" si="1"/>
        <v>6.6666666666666666E-2</v>
      </c>
      <c r="J25" s="23">
        <f t="shared" si="2"/>
        <v>0.33333333333333331</v>
      </c>
    </row>
    <row r="26" spans="1:10" ht="14.45" customHeight="1">
      <c r="A26" s="25"/>
      <c r="B26" s="20"/>
      <c r="C26" s="20"/>
      <c r="D26" s="20" t="s">
        <v>36</v>
      </c>
      <c r="E26" s="547" t="s">
        <v>37</v>
      </c>
      <c r="F26" s="548"/>
      <c r="G26" s="21">
        <v>1</v>
      </c>
      <c r="H26" s="22">
        <f t="shared" si="1"/>
        <v>6.6666666666666666E-2</v>
      </c>
      <c r="J26" s="23">
        <f t="shared" si="2"/>
        <v>0.33333333333333331</v>
      </c>
    </row>
    <row r="27" spans="1:10" ht="14.45" customHeight="1">
      <c r="A27" s="25"/>
      <c r="B27" s="20"/>
      <c r="C27" s="20"/>
      <c r="D27" s="20" t="s">
        <v>38</v>
      </c>
      <c r="E27" s="547" t="s">
        <v>39</v>
      </c>
      <c r="F27" s="548"/>
      <c r="G27" s="21">
        <v>1</v>
      </c>
      <c r="H27" s="22">
        <f t="shared" si="1"/>
        <v>6.6666666666666666E-2</v>
      </c>
      <c r="J27" s="23">
        <f t="shared" si="2"/>
        <v>0.33333333333333331</v>
      </c>
    </row>
    <row r="28" spans="1:10">
      <c r="A28" s="26"/>
      <c r="B28" s="26"/>
      <c r="C28" s="27">
        <v>6</v>
      </c>
      <c r="D28" s="35" t="s">
        <v>40</v>
      </c>
      <c r="E28" s="36"/>
      <c r="F28" s="30"/>
      <c r="G28" s="28">
        <f>SUM(G29:G30)</f>
        <v>6</v>
      </c>
      <c r="H28" s="29"/>
      <c r="J28" s="30">
        <f>SUM(J29:J30)</f>
        <v>2</v>
      </c>
    </row>
    <row r="29" spans="1:10" ht="14.45" customHeight="1">
      <c r="A29" s="25"/>
      <c r="B29" s="20"/>
      <c r="C29" s="20"/>
      <c r="D29" s="20" t="s">
        <v>9</v>
      </c>
      <c r="E29" s="547" t="s">
        <v>41</v>
      </c>
      <c r="F29" s="548"/>
      <c r="G29" s="21">
        <v>2</v>
      </c>
      <c r="H29" s="22">
        <f>G29/6</f>
        <v>0.33333333333333331</v>
      </c>
      <c r="J29" s="23">
        <f>H29*2</f>
        <v>0.66666666666666663</v>
      </c>
    </row>
    <row r="30" spans="1:10" ht="14.45" customHeight="1">
      <c r="A30" s="25"/>
      <c r="B30" s="20"/>
      <c r="C30" s="20"/>
      <c r="D30" s="20" t="s">
        <v>11</v>
      </c>
      <c r="E30" s="547" t="s">
        <v>42</v>
      </c>
      <c r="F30" s="548"/>
      <c r="G30" s="21">
        <v>4</v>
      </c>
      <c r="H30" s="22">
        <f>G30/6</f>
        <v>0.66666666666666663</v>
      </c>
      <c r="J30" s="23">
        <f>H30*2</f>
        <v>1.3333333333333333</v>
      </c>
    </row>
    <row r="31" spans="1:10">
      <c r="A31" s="26"/>
      <c r="B31" s="26"/>
      <c r="C31" s="27">
        <v>7</v>
      </c>
      <c r="D31" s="534" t="s">
        <v>43</v>
      </c>
      <c r="E31" s="535"/>
      <c r="F31" s="536"/>
      <c r="G31" s="28">
        <f>SUM(G32:G38)</f>
        <v>12</v>
      </c>
      <c r="H31" s="29"/>
      <c r="J31" s="30">
        <f>SUM(J32:J38)</f>
        <v>4</v>
      </c>
    </row>
    <row r="32" spans="1:10" ht="14.45" customHeight="1">
      <c r="A32" s="25"/>
      <c r="B32" s="20"/>
      <c r="C32" s="20"/>
      <c r="D32" s="20" t="s">
        <v>9</v>
      </c>
      <c r="E32" s="547" t="s">
        <v>44</v>
      </c>
      <c r="F32" s="548"/>
      <c r="G32" s="21">
        <v>1.5</v>
      </c>
      <c r="H32" s="22">
        <f>G32/12</f>
        <v>0.125</v>
      </c>
      <c r="J32" s="23">
        <f>H32*4</f>
        <v>0.5</v>
      </c>
    </row>
    <row r="33" spans="1:10" ht="14.45" customHeight="1">
      <c r="A33" s="25"/>
      <c r="B33" s="20"/>
      <c r="C33" s="20"/>
      <c r="D33" s="20" t="s">
        <v>11</v>
      </c>
      <c r="E33" s="547" t="s">
        <v>45</v>
      </c>
      <c r="F33" s="548"/>
      <c r="G33" s="21">
        <v>1.5</v>
      </c>
      <c r="H33" s="22">
        <f t="shared" ref="H33:H38" si="3">G33/12</f>
        <v>0.125</v>
      </c>
      <c r="J33" s="23">
        <f t="shared" ref="J33:J38" si="4">H33*4</f>
        <v>0.5</v>
      </c>
    </row>
    <row r="34" spans="1:10" ht="14.45" customHeight="1">
      <c r="A34" s="25"/>
      <c r="B34" s="20"/>
      <c r="C34" s="20"/>
      <c r="D34" s="20" t="s">
        <v>13</v>
      </c>
      <c r="E34" s="547" t="s">
        <v>46</v>
      </c>
      <c r="F34" s="548"/>
      <c r="G34" s="21">
        <v>2</v>
      </c>
      <c r="H34" s="22">
        <f t="shared" si="3"/>
        <v>0.16666666666666666</v>
      </c>
      <c r="J34" s="23">
        <f t="shared" si="4"/>
        <v>0.66666666666666663</v>
      </c>
    </row>
    <row r="35" spans="1:10" ht="14.45" customHeight="1">
      <c r="A35" s="25"/>
      <c r="B35" s="20"/>
      <c r="C35" s="20"/>
      <c r="D35" s="20" t="s">
        <v>15</v>
      </c>
      <c r="E35" s="547" t="s">
        <v>47</v>
      </c>
      <c r="F35" s="548"/>
      <c r="G35" s="21">
        <v>1.5</v>
      </c>
      <c r="H35" s="22">
        <f t="shared" si="3"/>
        <v>0.125</v>
      </c>
      <c r="J35" s="23">
        <f t="shared" si="4"/>
        <v>0.5</v>
      </c>
    </row>
    <row r="36" spans="1:10" ht="14.45" customHeight="1">
      <c r="A36" s="25"/>
      <c r="B36" s="20"/>
      <c r="C36" s="20"/>
      <c r="D36" s="20" t="s">
        <v>32</v>
      </c>
      <c r="E36" s="547" t="s">
        <v>48</v>
      </c>
      <c r="F36" s="548"/>
      <c r="G36" s="21">
        <v>1.5</v>
      </c>
      <c r="H36" s="22">
        <f t="shared" si="3"/>
        <v>0.125</v>
      </c>
      <c r="J36" s="23">
        <f t="shared" si="4"/>
        <v>0.5</v>
      </c>
    </row>
    <row r="37" spans="1:10" ht="14.45" customHeight="1">
      <c r="A37" s="25"/>
      <c r="B37" s="20"/>
      <c r="C37" s="20"/>
      <c r="D37" s="20" t="s">
        <v>34</v>
      </c>
      <c r="E37" s="547" t="s">
        <v>49</v>
      </c>
      <c r="F37" s="548"/>
      <c r="G37" s="21">
        <v>2.5</v>
      </c>
      <c r="H37" s="22">
        <f t="shared" si="3"/>
        <v>0.20833333333333334</v>
      </c>
      <c r="J37" s="23">
        <f t="shared" si="4"/>
        <v>0.83333333333333337</v>
      </c>
    </row>
    <row r="38" spans="1:10" ht="14.45" customHeight="1">
      <c r="A38" s="25"/>
      <c r="B38" s="20"/>
      <c r="C38" s="20"/>
      <c r="D38" s="20" t="s">
        <v>36</v>
      </c>
      <c r="E38" s="547" t="s">
        <v>50</v>
      </c>
      <c r="F38" s="548"/>
      <c r="G38" s="21">
        <v>1.5</v>
      </c>
      <c r="H38" s="22">
        <f t="shared" si="3"/>
        <v>0.125</v>
      </c>
      <c r="J38" s="23">
        <f t="shared" si="4"/>
        <v>0.5</v>
      </c>
    </row>
    <row r="39" spans="1:10" ht="15.75">
      <c r="A39" s="37"/>
      <c r="B39" s="37"/>
      <c r="C39" s="38">
        <v>8</v>
      </c>
      <c r="D39" s="555" t="s">
        <v>51</v>
      </c>
      <c r="E39" s="556"/>
      <c r="F39" s="557"/>
      <c r="G39" s="39">
        <f>SUM(G40:G44)</f>
        <v>6</v>
      </c>
      <c r="H39" s="40"/>
      <c r="J39" s="41">
        <f>SUM(J40:J44)</f>
        <v>1.9999999999999998</v>
      </c>
    </row>
    <row r="40" spans="1:10" ht="14.45" customHeight="1">
      <c r="A40" s="25"/>
      <c r="B40" s="20"/>
      <c r="C40" s="20"/>
      <c r="D40" s="20" t="s">
        <v>9</v>
      </c>
      <c r="E40" s="547" t="s">
        <v>52</v>
      </c>
      <c r="F40" s="548"/>
      <c r="G40" s="42">
        <v>1</v>
      </c>
      <c r="H40" s="43">
        <f>G40/6</f>
        <v>0.16666666666666666</v>
      </c>
      <c r="J40" s="44">
        <f>H40*2</f>
        <v>0.33333333333333331</v>
      </c>
    </row>
    <row r="41" spans="1:10" ht="14.45" customHeight="1">
      <c r="A41" s="25"/>
      <c r="B41" s="20"/>
      <c r="C41" s="20"/>
      <c r="D41" s="20" t="s">
        <v>11</v>
      </c>
      <c r="E41" s="547" t="s">
        <v>53</v>
      </c>
      <c r="F41" s="548"/>
      <c r="G41" s="21">
        <v>1</v>
      </c>
      <c r="H41" s="43">
        <f>G41/6</f>
        <v>0.16666666666666666</v>
      </c>
      <c r="J41" s="44">
        <f>H41*2</f>
        <v>0.33333333333333331</v>
      </c>
    </row>
    <row r="42" spans="1:10" ht="14.45" customHeight="1">
      <c r="A42" s="25"/>
      <c r="B42" s="20"/>
      <c r="C42" s="20"/>
      <c r="D42" s="20" t="s">
        <v>13</v>
      </c>
      <c r="E42" s="547" t="s">
        <v>54</v>
      </c>
      <c r="F42" s="548"/>
      <c r="G42" s="21">
        <v>1.5</v>
      </c>
      <c r="H42" s="43">
        <f>G42/6</f>
        <v>0.25</v>
      </c>
      <c r="J42" s="44">
        <f>H42*2</f>
        <v>0.5</v>
      </c>
    </row>
    <row r="43" spans="1:10" ht="14.45" customHeight="1">
      <c r="A43" s="25"/>
      <c r="B43" s="20"/>
      <c r="C43" s="20"/>
      <c r="D43" s="20" t="s">
        <v>15</v>
      </c>
      <c r="E43" s="547" t="s">
        <v>55</v>
      </c>
      <c r="F43" s="548"/>
      <c r="G43" s="21">
        <v>1.5</v>
      </c>
      <c r="H43" s="43">
        <f>G43/6</f>
        <v>0.25</v>
      </c>
      <c r="J43" s="44">
        <f>H43*2</f>
        <v>0.5</v>
      </c>
    </row>
    <row r="44" spans="1:10" ht="14.45" customHeight="1">
      <c r="A44" s="25"/>
      <c r="B44" s="20"/>
      <c r="C44" s="20"/>
      <c r="D44" s="20" t="s">
        <v>32</v>
      </c>
      <c r="E44" s="547" t="s">
        <v>56</v>
      </c>
      <c r="F44" s="548"/>
      <c r="G44" s="21">
        <v>1</v>
      </c>
      <c r="H44" s="43">
        <f>G44/6</f>
        <v>0.16666666666666666</v>
      </c>
      <c r="J44" s="44">
        <f>H44*2</f>
        <v>0.33333333333333331</v>
      </c>
    </row>
    <row r="45" spans="1:10">
      <c r="A45" s="7"/>
      <c r="B45" s="7" t="s">
        <v>57</v>
      </c>
      <c r="C45" s="8" t="s">
        <v>58</v>
      </c>
      <c r="D45" s="8"/>
      <c r="E45" s="8"/>
      <c r="F45" s="8"/>
      <c r="G45" s="9"/>
      <c r="H45" s="10"/>
      <c r="J45" s="11"/>
    </row>
    <row r="46" spans="1:10">
      <c r="A46" s="12"/>
      <c r="B46" s="13"/>
      <c r="C46" s="13">
        <v>1</v>
      </c>
      <c r="D46" s="544" t="s">
        <v>17</v>
      </c>
      <c r="E46" s="545"/>
      <c r="F46" s="546"/>
      <c r="G46" s="15"/>
      <c r="H46" s="45">
        <v>0.1</v>
      </c>
      <c r="J46" s="15">
        <f>H46*10</f>
        <v>1</v>
      </c>
    </row>
    <row r="47" spans="1:10" ht="14.45" customHeight="1">
      <c r="A47" s="25"/>
      <c r="B47" s="20"/>
      <c r="C47" s="20"/>
      <c r="D47" s="46" t="s">
        <v>59</v>
      </c>
      <c r="E47" s="547" t="s">
        <v>60</v>
      </c>
      <c r="F47" s="548"/>
      <c r="G47" s="47"/>
      <c r="H47" s="48"/>
      <c r="J47" s="49">
        <v>1</v>
      </c>
    </row>
    <row r="48" spans="1:10">
      <c r="A48" s="12"/>
      <c r="B48" s="12"/>
      <c r="C48" s="13">
        <v>2</v>
      </c>
      <c r="D48" s="544" t="s">
        <v>20</v>
      </c>
      <c r="E48" s="545"/>
      <c r="F48" s="546"/>
      <c r="G48" s="15"/>
      <c r="H48" s="45">
        <v>0.1</v>
      </c>
      <c r="J48" s="15">
        <f>H48*10</f>
        <v>1</v>
      </c>
    </row>
    <row r="49" spans="1:10">
      <c r="A49" s="25"/>
      <c r="B49" s="20"/>
      <c r="C49" s="20"/>
      <c r="D49" s="46" t="s">
        <v>59</v>
      </c>
      <c r="E49" s="553" t="s">
        <v>61</v>
      </c>
      <c r="F49" s="554"/>
      <c r="G49" s="47"/>
      <c r="H49" s="48"/>
      <c r="J49" s="49">
        <v>1</v>
      </c>
    </row>
    <row r="50" spans="1:10">
      <c r="A50" s="12"/>
      <c r="B50" s="12"/>
      <c r="C50" s="13">
        <v>3</v>
      </c>
      <c r="D50" s="544" t="s">
        <v>23</v>
      </c>
      <c r="E50" s="545"/>
      <c r="F50" s="546"/>
      <c r="G50" s="15"/>
      <c r="H50" s="45">
        <v>0.1</v>
      </c>
      <c r="J50" s="15">
        <f>H50*10</f>
        <v>1</v>
      </c>
    </row>
    <row r="51" spans="1:10" ht="14.45" customHeight="1">
      <c r="A51" s="25"/>
      <c r="B51" s="20"/>
      <c r="C51" s="20"/>
      <c r="D51" s="46" t="s">
        <v>9</v>
      </c>
      <c r="E51" s="551" t="s">
        <v>62</v>
      </c>
      <c r="F51" s="552"/>
      <c r="G51" s="47"/>
      <c r="H51" s="48"/>
      <c r="J51" s="49">
        <v>0.2</v>
      </c>
    </row>
    <row r="52" spans="1:10" ht="15" customHeight="1">
      <c r="A52" s="25"/>
      <c r="B52" s="20"/>
      <c r="C52" s="20"/>
      <c r="D52" s="20" t="s">
        <v>11</v>
      </c>
      <c r="E52" s="542" t="s">
        <v>63</v>
      </c>
      <c r="F52" s="543"/>
      <c r="G52" s="47"/>
      <c r="H52" s="48"/>
      <c r="J52" s="49">
        <v>0.2</v>
      </c>
    </row>
    <row r="53" spans="1:10" ht="15" customHeight="1">
      <c r="A53" s="25"/>
      <c r="B53" s="20"/>
      <c r="C53" s="20"/>
      <c r="D53" s="20" t="s">
        <v>13</v>
      </c>
      <c r="E53" s="547" t="s">
        <v>64</v>
      </c>
      <c r="F53" s="548"/>
      <c r="G53" s="47"/>
      <c r="H53" s="48"/>
      <c r="J53" s="49">
        <v>0.2</v>
      </c>
    </row>
    <row r="54" spans="1:10" ht="15" customHeight="1">
      <c r="A54" s="25"/>
      <c r="B54" s="20"/>
      <c r="C54" s="20"/>
      <c r="D54" s="20" t="s">
        <v>15</v>
      </c>
      <c r="E54" s="542" t="s">
        <v>65</v>
      </c>
      <c r="F54" s="543"/>
      <c r="G54" s="47"/>
      <c r="H54" s="48"/>
      <c r="J54" s="49">
        <v>0.2</v>
      </c>
    </row>
    <row r="55" spans="1:10" ht="15" customHeight="1">
      <c r="A55" s="25"/>
      <c r="B55" s="20"/>
      <c r="C55" s="20"/>
      <c r="D55" s="20" t="s">
        <v>32</v>
      </c>
      <c r="E55" s="542" t="s">
        <v>66</v>
      </c>
      <c r="F55" s="543"/>
      <c r="G55" s="47"/>
      <c r="H55" s="48"/>
      <c r="J55" s="49">
        <v>0.2</v>
      </c>
    </row>
    <row r="56" spans="1:10">
      <c r="A56" s="12"/>
      <c r="B56" s="12"/>
      <c r="C56" s="13">
        <v>4</v>
      </c>
      <c r="D56" s="544" t="s">
        <v>27</v>
      </c>
      <c r="E56" s="545"/>
      <c r="F56" s="546"/>
      <c r="G56" s="15"/>
      <c r="H56" s="45">
        <v>0.25</v>
      </c>
      <c r="J56" s="15">
        <f>H56*10</f>
        <v>2.5</v>
      </c>
    </row>
    <row r="57" spans="1:10" ht="14.45" customHeight="1">
      <c r="A57" s="25"/>
      <c r="B57" s="20"/>
      <c r="C57" s="20"/>
      <c r="D57" s="20" t="s">
        <v>9</v>
      </c>
      <c r="E57" s="542" t="s">
        <v>67</v>
      </c>
      <c r="F57" s="543"/>
      <c r="G57" s="47"/>
      <c r="H57" s="48"/>
      <c r="J57" s="49">
        <v>1</v>
      </c>
    </row>
    <row r="58" spans="1:10" ht="14.45" customHeight="1">
      <c r="A58" s="25"/>
      <c r="B58" s="20"/>
      <c r="C58" s="20"/>
      <c r="D58" s="20" t="s">
        <v>11</v>
      </c>
      <c r="E58" s="542" t="s">
        <v>68</v>
      </c>
      <c r="F58" s="543"/>
      <c r="G58" s="47"/>
      <c r="H58" s="48"/>
      <c r="J58" s="49">
        <v>1</v>
      </c>
    </row>
    <row r="59" spans="1:10" ht="14.45" customHeight="1">
      <c r="A59" s="25"/>
      <c r="B59" s="20"/>
      <c r="C59" s="25"/>
      <c r="D59" s="20" t="s">
        <v>13</v>
      </c>
      <c r="E59" s="542" t="s">
        <v>69</v>
      </c>
      <c r="F59" s="543"/>
      <c r="G59" s="47"/>
      <c r="H59" s="48"/>
      <c r="J59" s="49">
        <v>0.5</v>
      </c>
    </row>
    <row r="60" spans="1:10">
      <c r="A60" s="12"/>
      <c r="B60" s="12"/>
      <c r="C60" s="13">
        <v>5</v>
      </c>
      <c r="D60" s="544" t="s">
        <v>40</v>
      </c>
      <c r="E60" s="545"/>
      <c r="F60" s="546"/>
      <c r="G60" s="15"/>
      <c r="H60" s="45">
        <v>0.125</v>
      </c>
      <c r="J60" s="15">
        <f>H60*10</f>
        <v>1.25</v>
      </c>
    </row>
    <row r="61" spans="1:10" ht="14.45" customHeight="1">
      <c r="A61" s="25"/>
      <c r="B61" s="20"/>
      <c r="C61" s="20"/>
      <c r="D61" s="46" t="s">
        <v>59</v>
      </c>
      <c r="E61" s="542" t="s">
        <v>70</v>
      </c>
      <c r="F61" s="543"/>
      <c r="G61" s="47"/>
      <c r="H61" s="48"/>
      <c r="J61" s="49">
        <v>1.25</v>
      </c>
    </row>
    <row r="62" spans="1:10">
      <c r="A62" s="12"/>
      <c r="B62" s="12"/>
      <c r="C62" s="13">
        <v>6</v>
      </c>
      <c r="D62" s="544" t="s">
        <v>43</v>
      </c>
      <c r="E62" s="545"/>
      <c r="F62" s="546"/>
      <c r="G62" s="15"/>
      <c r="H62" s="45">
        <v>0.2</v>
      </c>
      <c r="J62" s="15">
        <f>H62*10</f>
        <v>2</v>
      </c>
    </row>
    <row r="63" spans="1:10" ht="14.45" customHeight="1">
      <c r="A63" s="25"/>
      <c r="B63" s="20"/>
      <c r="C63" s="20"/>
      <c r="D63" s="20" t="s">
        <v>9</v>
      </c>
      <c r="E63" s="547" t="s">
        <v>71</v>
      </c>
      <c r="F63" s="548"/>
      <c r="G63" s="50"/>
      <c r="H63" s="22"/>
      <c r="J63" s="51">
        <v>1</v>
      </c>
    </row>
    <row r="64" spans="1:10">
      <c r="A64" s="25"/>
      <c r="B64" s="20"/>
      <c r="C64" s="20"/>
      <c r="D64" s="20" t="s">
        <v>11</v>
      </c>
      <c r="E64" s="542" t="s">
        <v>72</v>
      </c>
      <c r="F64" s="543"/>
      <c r="G64" s="50"/>
      <c r="H64" s="22"/>
      <c r="J64" s="51">
        <v>1</v>
      </c>
    </row>
    <row r="65" spans="1:10" ht="15.75">
      <c r="A65" s="52"/>
      <c r="B65" s="52"/>
      <c r="C65" s="53">
        <v>7</v>
      </c>
      <c r="D65" s="549" t="s">
        <v>51</v>
      </c>
      <c r="E65" s="550"/>
      <c r="F65" s="550"/>
      <c r="G65" s="54"/>
      <c r="H65" s="45">
        <v>0.125</v>
      </c>
      <c r="J65" s="15">
        <f>H65*10</f>
        <v>1.25</v>
      </c>
    </row>
    <row r="66" spans="1:10">
      <c r="A66" s="25"/>
      <c r="B66" s="20"/>
      <c r="C66" s="20"/>
      <c r="D66" s="20" t="s">
        <v>9</v>
      </c>
      <c r="E66" s="551" t="s">
        <v>73</v>
      </c>
      <c r="F66" s="552"/>
      <c r="G66" s="47"/>
      <c r="H66" s="48"/>
      <c r="J66" s="49">
        <v>0.5</v>
      </c>
    </row>
    <row r="67" spans="1:10" ht="14.45" customHeight="1">
      <c r="A67" s="25"/>
      <c r="B67" s="20"/>
      <c r="C67" s="20"/>
      <c r="D67" s="20" t="s">
        <v>11</v>
      </c>
      <c r="E67" s="542" t="s">
        <v>74</v>
      </c>
      <c r="F67" s="543"/>
      <c r="G67" s="47"/>
      <c r="H67" s="48"/>
      <c r="J67" s="49">
        <v>0.75</v>
      </c>
    </row>
    <row r="68" spans="1:10">
      <c r="A68" s="7"/>
      <c r="B68" s="7" t="s">
        <v>57</v>
      </c>
      <c r="C68" s="540" t="s">
        <v>75</v>
      </c>
      <c r="D68" s="541"/>
      <c r="E68" s="541"/>
      <c r="F68" s="541"/>
      <c r="G68" s="9"/>
      <c r="H68" s="10"/>
      <c r="J68" s="11">
        <v>30</v>
      </c>
    </row>
    <row r="69" spans="1:10">
      <c r="A69" s="26"/>
      <c r="B69" s="27"/>
      <c r="C69" s="55">
        <v>1</v>
      </c>
      <c r="D69" s="534" t="s">
        <v>8</v>
      </c>
      <c r="E69" s="535"/>
      <c r="F69" s="536"/>
      <c r="G69" s="56"/>
      <c r="H69" s="57">
        <v>8.3333333333333329E-2</v>
      </c>
      <c r="J69" s="30">
        <v>2.5</v>
      </c>
    </row>
    <row r="70" spans="1:10">
      <c r="A70" s="26"/>
      <c r="B70" s="27"/>
      <c r="C70" s="27">
        <v>2</v>
      </c>
      <c r="D70" s="534" t="s">
        <v>17</v>
      </c>
      <c r="E70" s="535"/>
      <c r="F70" s="536"/>
      <c r="G70" s="56"/>
      <c r="H70" s="57">
        <v>8.3333333333333329E-2</v>
      </c>
      <c r="J70" s="30">
        <v>2.5</v>
      </c>
    </row>
    <row r="71" spans="1:10">
      <c r="A71" s="26"/>
      <c r="B71" s="26"/>
      <c r="C71" s="55">
        <v>3</v>
      </c>
      <c r="D71" s="534" t="s">
        <v>20</v>
      </c>
      <c r="E71" s="535"/>
      <c r="F71" s="536"/>
      <c r="G71" s="56"/>
      <c r="H71" s="57">
        <v>0.1</v>
      </c>
      <c r="J71" s="30">
        <v>3</v>
      </c>
    </row>
    <row r="72" spans="1:10">
      <c r="A72" s="26"/>
      <c r="B72" s="26"/>
      <c r="C72" s="27">
        <v>4</v>
      </c>
      <c r="D72" s="534" t="s">
        <v>23</v>
      </c>
      <c r="E72" s="535"/>
      <c r="F72" s="536"/>
      <c r="G72" s="56"/>
      <c r="H72" s="57">
        <v>8.3333333333333329E-2</v>
      </c>
      <c r="J72" s="30">
        <v>2.5</v>
      </c>
    </row>
    <row r="73" spans="1:10">
      <c r="A73" s="26"/>
      <c r="B73" s="26"/>
      <c r="C73" s="55">
        <v>5</v>
      </c>
      <c r="D73" s="534" t="s">
        <v>27</v>
      </c>
      <c r="E73" s="535"/>
      <c r="F73" s="536"/>
      <c r="G73" s="56"/>
      <c r="H73" s="57">
        <v>0.25</v>
      </c>
      <c r="J73" s="30">
        <v>7.5</v>
      </c>
    </row>
    <row r="74" spans="1:10">
      <c r="A74" s="26"/>
      <c r="B74" s="26"/>
      <c r="C74" s="27">
        <v>6</v>
      </c>
      <c r="D74" s="534" t="s">
        <v>40</v>
      </c>
      <c r="E74" s="535"/>
      <c r="F74" s="536"/>
      <c r="G74" s="56"/>
      <c r="H74" s="57">
        <v>0.1</v>
      </c>
      <c r="J74" s="30">
        <v>3</v>
      </c>
    </row>
    <row r="75" spans="1:10">
      <c r="A75" s="26"/>
      <c r="B75" s="26"/>
      <c r="C75" s="55">
        <v>7</v>
      </c>
      <c r="D75" s="534" t="s">
        <v>43</v>
      </c>
      <c r="E75" s="535"/>
      <c r="F75" s="536"/>
      <c r="G75" s="56"/>
      <c r="H75" s="57">
        <v>0.2</v>
      </c>
      <c r="J75" s="30">
        <v>6</v>
      </c>
    </row>
    <row r="76" spans="1:10" ht="15.75">
      <c r="A76" s="37"/>
      <c r="B76" s="37"/>
      <c r="C76" s="55">
        <v>8</v>
      </c>
      <c r="D76" s="534" t="s">
        <v>51</v>
      </c>
      <c r="E76" s="535"/>
      <c r="F76" s="536"/>
      <c r="G76" s="56"/>
      <c r="H76" s="57">
        <v>0.1</v>
      </c>
      <c r="J76" s="30">
        <v>3</v>
      </c>
    </row>
    <row r="77" spans="1:10">
      <c r="A77" s="58"/>
      <c r="B77" s="59"/>
      <c r="C77" s="58"/>
      <c r="D77" s="58"/>
      <c r="E77" s="60"/>
      <c r="F77" s="61"/>
      <c r="G77" s="62"/>
      <c r="H77" s="63"/>
      <c r="J77" s="64"/>
    </row>
    <row r="78" spans="1:10">
      <c r="A78" s="3" t="s">
        <v>76</v>
      </c>
      <c r="B78" s="537" t="s">
        <v>77</v>
      </c>
      <c r="C78" s="538"/>
      <c r="D78" s="538"/>
      <c r="E78" s="538"/>
      <c r="F78" s="539"/>
      <c r="G78" s="4">
        <v>40</v>
      </c>
      <c r="H78" s="5"/>
      <c r="J78" s="4">
        <v>40</v>
      </c>
    </row>
    <row r="79" spans="1:10">
      <c r="A79" s="26"/>
      <c r="B79" s="27"/>
      <c r="C79" s="65">
        <v>1</v>
      </c>
      <c r="D79" s="534" t="s">
        <v>78</v>
      </c>
      <c r="E79" s="535"/>
      <c r="F79" s="536"/>
      <c r="G79" s="30">
        <v>17</v>
      </c>
      <c r="H79" s="29"/>
      <c r="J79" s="30">
        <v>10</v>
      </c>
    </row>
    <row r="80" spans="1:10">
      <c r="A80" s="18"/>
      <c r="B80" s="19"/>
      <c r="C80" s="18"/>
      <c r="D80" s="19" t="s">
        <v>9</v>
      </c>
      <c r="E80" s="532" t="s">
        <v>79</v>
      </c>
      <c r="F80" s="533"/>
      <c r="G80" s="66">
        <v>3</v>
      </c>
      <c r="H80" s="67">
        <v>0.3</v>
      </c>
      <c r="J80" s="66">
        <v>3</v>
      </c>
    </row>
    <row r="81" spans="1:10">
      <c r="A81" s="18"/>
      <c r="B81" s="18"/>
      <c r="C81" s="18"/>
      <c r="D81" s="19" t="s">
        <v>11</v>
      </c>
      <c r="E81" s="532" t="s">
        <v>80</v>
      </c>
      <c r="F81" s="533"/>
      <c r="G81" s="66">
        <v>14</v>
      </c>
      <c r="H81" s="67">
        <v>0.7</v>
      </c>
      <c r="J81" s="66">
        <v>7</v>
      </c>
    </row>
    <row r="82" spans="1:10">
      <c r="A82" s="26"/>
      <c r="B82" s="26"/>
      <c r="C82" s="27">
        <v>2</v>
      </c>
      <c r="D82" s="534" t="s">
        <v>81</v>
      </c>
      <c r="E82" s="535"/>
      <c r="F82" s="536"/>
      <c r="G82" s="28">
        <v>10</v>
      </c>
      <c r="H82" s="29"/>
      <c r="J82" s="30">
        <v>10</v>
      </c>
    </row>
    <row r="83" spans="1:10">
      <c r="A83" s="18"/>
      <c r="B83" s="19"/>
      <c r="C83" s="19"/>
      <c r="D83" s="68" t="s">
        <v>59</v>
      </c>
      <c r="E83" s="532" t="s">
        <v>82</v>
      </c>
      <c r="F83" s="533"/>
      <c r="G83" s="66">
        <v>10</v>
      </c>
      <c r="H83" s="67">
        <v>1</v>
      </c>
      <c r="J83" s="66">
        <v>10</v>
      </c>
    </row>
    <row r="84" spans="1:10">
      <c r="A84" s="26"/>
      <c r="B84" s="26"/>
      <c r="C84" s="27">
        <v>3</v>
      </c>
      <c r="D84" s="534" t="s">
        <v>83</v>
      </c>
      <c r="E84" s="535"/>
      <c r="F84" s="536"/>
      <c r="G84" s="28">
        <v>7</v>
      </c>
      <c r="H84" s="29"/>
      <c r="J84" s="30">
        <v>10</v>
      </c>
    </row>
    <row r="85" spans="1:10">
      <c r="A85" s="18"/>
      <c r="B85" s="18"/>
      <c r="C85" s="18"/>
      <c r="D85" s="68" t="s">
        <v>59</v>
      </c>
      <c r="E85" s="532" t="s">
        <v>84</v>
      </c>
      <c r="F85" s="533"/>
      <c r="G85" s="66">
        <v>7</v>
      </c>
      <c r="H85" s="67">
        <v>1</v>
      </c>
      <c r="J85" s="66">
        <v>10</v>
      </c>
    </row>
    <row r="86" spans="1:10">
      <c r="A86" s="26"/>
      <c r="B86" s="26"/>
      <c r="C86" s="27">
        <v>4</v>
      </c>
      <c r="D86" s="534" t="s">
        <v>85</v>
      </c>
      <c r="E86" s="535"/>
      <c r="F86" s="536"/>
      <c r="G86" s="28">
        <v>6</v>
      </c>
      <c r="H86" s="29"/>
      <c r="J86" s="30">
        <v>10</v>
      </c>
    </row>
    <row r="87" spans="1:10">
      <c r="A87" s="18"/>
      <c r="B87" s="18"/>
      <c r="C87" s="18"/>
      <c r="D87" s="19" t="s">
        <v>9</v>
      </c>
      <c r="E87" s="532" t="s">
        <v>86</v>
      </c>
      <c r="F87" s="533"/>
      <c r="G87" s="69" t="s">
        <v>59</v>
      </c>
      <c r="H87" s="67">
        <f>4/6</f>
        <v>0.66666666666666663</v>
      </c>
      <c r="J87" s="66">
        <f>H87*10</f>
        <v>6.6666666666666661</v>
      </c>
    </row>
    <row r="88" spans="1:10">
      <c r="A88" s="18"/>
      <c r="B88" s="18"/>
      <c r="C88" s="18"/>
      <c r="D88" s="19" t="s">
        <v>11</v>
      </c>
      <c r="E88" s="532" t="s">
        <v>87</v>
      </c>
      <c r="F88" s="533"/>
      <c r="G88" s="70">
        <v>6</v>
      </c>
      <c r="H88" s="71">
        <f>2/6</f>
        <v>0.33333333333333331</v>
      </c>
      <c r="J88" s="72">
        <f>H88*10</f>
        <v>3.333333333333333</v>
      </c>
    </row>
  </sheetData>
  <customSheetViews>
    <customSheetView guid="{E05F132A-412E-4237-9871-419D88A58643}" scale="132" showPageBreaks="1" fitToPage="1" printArea="1" hiddenColumns="1">
      <pane ySplit="1" topLeftCell="A76" activePane="bottomLeft" state="frozen"/>
      <selection pane="bottomLeft" activeCell="B1" sqref="A1:XFD1048576"/>
      <pageMargins left="0.70866141732283472" right="0.70866141732283472" top="0.74803149606299213" bottom="0.74803149606299213" header="0.31496062992125984" footer="0.31496062992125984"/>
      <pageSetup paperSize="9" fitToHeight="0" orientation="portrait" r:id="rId1"/>
    </customSheetView>
  </customSheetViews>
  <mergeCells count="84">
    <mergeCell ref="E7:F7"/>
    <mergeCell ref="A1:F1"/>
    <mergeCell ref="B2:F2"/>
    <mergeCell ref="D4:F4"/>
    <mergeCell ref="E5:F5"/>
    <mergeCell ref="E6:F6"/>
    <mergeCell ref="D19:F19"/>
    <mergeCell ref="E8:F8"/>
    <mergeCell ref="D9:F9"/>
    <mergeCell ref="E10:F10"/>
    <mergeCell ref="E11:F11"/>
    <mergeCell ref="D12:F12"/>
    <mergeCell ref="E13:F13"/>
    <mergeCell ref="E14:F14"/>
    <mergeCell ref="D15:F15"/>
    <mergeCell ref="E16:F16"/>
    <mergeCell ref="E17:F17"/>
    <mergeCell ref="E18:F18"/>
    <mergeCell ref="E32:F32"/>
    <mergeCell ref="E20:F20"/>
    <mergeCell ref="E21:F21"/>
    <mergeCell ref="E22:F22"/>
    <mergeCell ref="E23:F23"/>
    <mergeCell ref="E24:F24"/>
    <mergeCell ref="E25:F25"/>
    <mergeCell ref="E26:F26"/>
    <mergeCell ref="E27:F27"/>
    <mergeCell ref="E29:F29"/>
    <mergeCell ref="E30:F30"/>
    <mergeCell ref="D31:F31"/>
    <mergeCell ref="E44:F44"/>
    <mergeCell ref="E33:F33"/>
    <mergeCell ref="E34:F34"/>
    <mergeCell ref="E35:F35"/>
    <mergeCell ref="E36:F36"/>
    <mergeCell ref="E37:F37"/>
    <mergeCell ref="E38:F38"/>
    <mergeCell ref="D39:F39"/>
    <mergeCell ref="E40:F40"/>
    <mergeCell ref="E41:F41"/>
    <mergeCell ref="E42:F42"/>
    <mergeCell ref="E43:F43"/>
    <mergeCell ref="E57:F57"/>
    <mergeCell ref="D46:F46"/>
    <mergeCell ref="E47:F47"/>
    <mergeCell ref="D48:F48"/>
    <mergeCell ref="E49:F49"/>
    <mergeCell ref="D50:F50"/>
    <mergeCell ref="E51:F51"/>
    <mergeCell ref="E52:F52"/>
    <mergeCell ref="E53:F53"/>
    <mergeCell ref="E54:F54"/>
    <mergeCell ref="E55:F55"/>
    <mergeCell ref="D56:F56"/>
    <mergeCell ref="C68:F68"/>
    <mergeCell ref="E58:F58"/>
    <mergeCell ref="E59:F59"/>
    <mergeCell ref="D60:F60"/>
    <mergeCell ref="E61:F61"/>
    <mergeCell ref="D62:F62"/>
    <mergeCell ref="E63:F63"/>
    <mergeCell ref="E64:F64"/>
    <mergeCell ref="D65:F65"/>
    <mergeCell ref="E66:F66"/>
    <mergeCell ref="E67:F67"/>
    <mergeCell ref="E81:F81"/>
    <mergeCell ref="D69:F69"/>
    <mergeCell ref="D70:F70"/>
    <mergeCell ref="D71:F71"/>
    <mergeCell ref="D72:F72"/>
    <mergeCell ref="D73:F73"/>
    <mergeCell ref="D74:F74"/>
    <mergeCell ref="D75:F75"/>
    <mergeCell ref="D76:F76"/>
    <mergeCell ref="B78:F78"/>
    <mergeCell ref="D79:F79"/>
    <mergeCell ref="E80:F80"/>
    <mergeCell ref="E88:F88"/>
    <mergeCell ref="D82:F82"/>
    <mergeCell ref="E83:F83"/>
    <mergeCell ref="D84:F84"/>
    <mergeCell ref="E85:F85"/>
    <mergeCell ref="D86:F86"/>
    <mergeCell ref="E87:F87"/>
  </mergeCells>
  <pageMargins left="0.70866141732283472" right="0.70866141732283472" top="0.74803149606299213" bottom="0.74803149606299213"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M107"/>
  <sheetViews>
    <sheetView topLeftCell="B1" zoomScale="90" zoomScaleNormal="90" workbookViewId="0">
      <pane ySplit="2" topLeftCell="A3" activePane="bottomLeft" state="frozen"/>
      <selection activeCell="B1" sqref="B1"/>
      <selection pane="bottomLeft" activeCell="O7" sqref="O7"/>
    </sheetView>
  </sheetViews>
  <sheetFormatPr defaultColWidth="8.85546875" defaultRowHeight="15"/>
  <cols>
    <col min="1" max="1" width="8.85546875" hidden="1" customWidth="1"/>
    <col min="2" max="2" width="3.28515625" customWidth="1"/>
    <col min="3" max="6" width="4" customWidth="1"/>
    <col min="7" max="7" width="36.85546875" customWidth="1"/>
    <col min="8" max="8" width="10.140625" style="73" bestFit="1" customWidth="1"/>
    <col min="9" max="9" width="1.85546875" customWidth="1"/>
    <col min="10" max="11" width="14.28515625" style="75" bestFit="1" customWidth="1"/>
    <col min="12" max="12" width="1.85546875" customWidth="1"/>
    <col min="13" max="13" width="14.28515625" style="75" bestFit="1" customWidth="1"/>
  </cols>
  <sheetData>
    <row r="1" spans="1:13" ht="30">
      <c r="A1">
        <v>1</v>
      </c>
      <c r="B1" s="560" t="s">
        <v>0</v>
      </c>
      <c r="C1" s="560"/>
      <c r="D1" s="560"/>
      <c r="E1" s="560"/>
      <c r="F1" s="560"/>
      <c r="G1" s="560"/>
      <c r="H1" s="1" t="s">
        <v>1</v>
      </c>
      <c r="J1" s="1" t="s">
        <v>117</v>
      </c>
      <c r="K1" s="1" t="s">
        <v>118</v>
      </c>
      <c r="M1" s="172" t="s">
        <v>580</v>
      </c>
    </row>
    <row r="2" spans="1:13" s="210" customFormat="1">
      <c r="B2" s="211"/>
      <c r="C2" s="211"/>
      <c r="D2" s="212"/>
      <c r="E2" s="212"/>
      <c r="F2" s="212"/>
      <c r="G2" s="212"/>
      <c r="H2" s="213"/>
      <c r="J2" s="213"/>
      <c r="K2" s="213"/>
      <c r="M2" s="213"/>
    </row>
    <row r="3" spans="1:13">
      <c r="A3">
        <v>2</v>
      </c>
      <c r="B3" s="3" t="s">
        <v>4</v>
      </c>
      <c r="C3" s="561" t="s">
        <v>5</v>
      </c>
      <c r="D3" s="562"/>
      <c r="E3" s="562"/>
      <c r="F3" s="562"/>
      <c r="G3" s="562"/>
      <c r="H3" s="4">
        <v>60</v>
      </c>
      <c r="J3" s="6"/>
      <c r="K3" s="6"/>
      <c r="M3" s="6"/>
    </row>
    <row r="4" spans="1:13">
      <c r="A4">
        <v>3</v>
      </c>
      <c r="B4" s="7"/>
      <c r="C4" s="7" t="s">
        <v>6</v>
      </c>
      <c r="D4" s="8" t="s">
        <v>7</v>
      </c>
      <c r="E4" s="8"/>
      <c r="F4" s="8"/>
      <c r="G4" s="8"/>
      <c r="H4" s="9"/>
      <c r="J4" s="11"/>
      <c r="K4" s="11"/>
      <c r="M4" s="11"/>
    </row>
    <row r="5" spans="1:13">
      <c r="A5">
        <v>4</v>
      </c>
      <c r="B5" s="12"/>
      <c r="C5" s="13"/>
      <c r="D5" s="14">
        <v>1</v>
      </c>
      <c r="E5" s="544" t="s">
        <v>8</v>
      </c>
      <c r="F5" s="545"/>
      <c r="G5" s="546"/>
      <c r="H5" s="15">
        <f>SUM(H6:H9)</f>
        <v>5</v>
      </c>
      <c r="J5" s="17"/>
      <c r="K5" s="17"/>
      <c r="M5" s="17"/>
    </row>
    <row r="6" spans="1:13" ht="14.45" customHeight="1">
      <c r="A6">
        <v>5</v>
      </c>
      <c r="B6" s="18"/>
      <c r="C6" s="19"/>
      <c r="D6" s="20"/>
      <c r="E6" s="20" t="s">
        <v>9</v>
      </c>
      <c r="F6" s="551" t="s">
        <v>88</v>
      </c>
      <c r="G6" s="552"/>
      <c r="H6" s="21">
        <v>1</v>
      </c>
      <c r="J6" s="23"/>
      <c r="K6" s="23"/>
      <c r="M6" s="23"/>
    </row>
    <row r="7" spans="1:13">
      <c r="A7">
        <v>6</v>
      </c>
      <c r="B7" s="24"/>
      <c r="C7" s="24"/>
      <c r="D7" s="24"/>
      <c r="E7" s="24" t="s">
        <v>11</v>
      </c>
      <c r="F7" s="547" t="s">
        <v>89</v>
      </c>
      <c r="G7" s="548"/>
      <c r="H7" s="21">
        <v>1</v>
      </c>
      <c r="J7" s="23"/>
      <c r="K7" s="23"/>
      <c r="M7" s="23"/>
    </row>
    <row r="8" spans="1:13">
      <c r="A8">
        <v>7</v>
      </c>
      <c r="B8" s="25"/>
      <c r="C8" s="20"/>
      <c r="D8" s="20"/>
      <c r="E8" s="24" t="s">
        <v>13</v>
      </c>
      <c r="F8" s="547" t="s">
        <v>90</v>
      </c>
      <c r="G8" s="548"/>
      <c r="H8" s="21">
        <v>2</v>
      </c>
      <c r="J8" s="23"/>
      <c r="K8" s="23"/>
      <c r="M8" s="23"/>
    </row>
    <row r="9" spans="1:13" ht="14.45" customHeight="1">
      <c r="A9">
        <v>8</v>
      </c>
      <c r="B9" s="25"/>
      <c r="C9" s="20"/>
      <c r="D9" s="20"/>
      <c r="E9" s="24" t="s">
        <v>15</v>
      </c>
      <c r="F9" s="547" t="s">
        <v>91</v>
      </c>
      <c r="G9" s="548"/>
      <c r="H9" s="21">
        <v>1</v>
      </c>
      <c r="J9" s="23"/>
      <c r="K9" s="23"/>
      <c r="M9" s="23"/>
    </row>
    <row r="10" spans="1:13">
      <c r="A10">
        <v>9</v>
      </c>
      <c r="B10" s="26"/>
      <c r="C10" s="27"/>
      <c r="D10" s="27">
        <v>2</v>
      </c>
      <c r="E10" s="534" t="s">
        <v>17</v>
      </c>
      <c r="F10" s="535"/>
      <c r="G10" s="536"/>
      <c r="H10" s="28">
        <f>SUM(H11:H12)</f>
        <v>5</v>
      </c>
      <c r="J10" s="30"/>
      <c r="K10" s="30"/>
      <c r="M10" s="30"/>
    </row>
    <row r="11" spans="1:13" ht="14.45" customHeight="1">
      <c r="A11">
        <v>10</v>
      </c>
      <c r="B11" s="25"/>
      <c r="C11" s="20"/>
      <c r="D11" s="20"/>
      <c r="E11" s="20" t="s">
        <v>9</v>
      </c>
      <c r="F11" s="551" t="s">
        <v>92</v>
      </c>
      <c r="G11" s="552"/>
      <c r="H11" s="21">
        <v>2.5</v>
      </c>
      <c r="J11" s="31"/>
      <c r="K11" s="31"/>
      <c r="M11" s="31"/>
    </row>
    <row r="12" spans="1:13" ht="30.95" customHeight="1">
      <c r="A12">
        <v>11</v>
      </c>
      <c r="B12" s="25"/>
      <c r="C12" s="20"/>
      <c r="D12" s="20"/>
      <c r="E12" s="20" t="s">
        <v>11</v>
      </c>
      <c r="F12" s="551" t="s">
        <v>93</v>
      </c>
      <c r="G12" s="552"/>
      <c r="H12" s="21">
        <v>2.5</v>
      </c>
      <c r="J12" s="31"/>
      <c r="K12" s="31"/>
      <c r="M12" s="31"/>
    </row>
    <row r="13" spans="1:13">
      <c r="A13">
        <v>12</v>
      </c>
      <c r="B13" s="26"/>
      <c r="C13" s="26"/>
      <c r="D13" s="27">
        <v>3</v>
      </c>
      <c r="E13" s="534" t="s">
        <v>20</v>
      </c>
      <c r="F13" s="535"/>
      <c r="G13" s="536"/>
      <c r="H13" s="28">
        <f>SUM(H14:H15)</f>
        <v>6</v>
      </c>
      <c r="J13" s="30"/>
      <c r="K13" s="30"/>
      <c r="M13" s="30"/>
    </row>
    <row r="14" spans="1:13">
      <c r="A14">
        <v>13</v>
      </c>
      <c r="B14" s="25"/>
      <c r="C14" s="20"/>
      <c r="D14" s="25"/>
      <c r="E14" s="32" t="s">
        <v>9</v>
      </c>
      <c r="F14" s="558" t="s">
        <v>121</v>
      </c>
      <c r="G14" s="559"/>
      <c r="H14" s="21">
        <v>3</v>
      </c>
      <c r="J14" s="31"/>
      <c r="K14" s="31"/>
      <c r="M14" s="31"/>
    </row>
    <row r="15" spans="1:13">
      <c r="A15">
        <v>14</v>
      </c>
      <c r="B15" s="25"/>
      <c r="C15" s="20"/>
      <c r="D15" s="20"/>
      <c r="E15" s="32" t="s">
        <v>11</v>
      </c>
      <c r="F15" s="558" t="s">
        <v>122</v>
      </c>
      <c r="G15" s="559"/>
      <c r="H15" s="33">
        <v>3</v>
      </c>
      <c r="J15" s="31"/>
      <c r="K15" s="31"/>
      <c r="M15" s="31"/>
    </row>
    <row r="16" spans="1:13" s="76" customFormat="1">
      <c r="A16">
        <v>15</v>
      </c>
      <c r="B16" s="77"/>
      <c r="C16" s="78"/>
      <c r="D16" s="78"/>
      <c r="E16" s="79" t="s">
        <v>13</v>
      </c>
      <c r="F16" s="80" t="s">
        <v>113</v>
      </c>
      <c r="G16" s="81"/>
      <c r="H16" s="82"/>
      <c r="J16" s="83"/>
      <c r="K16" s="83"/>
      <c r="M16" s="83"/>
    </row>
    <row r="17" spans="1:13">
      <c r="A17">
        <v>16</v>
      </c>
      <c r="B17" s="26"/>
      <c r="C17" s="26"/>
      <c r="D17" s="27">
        <v>4</v>
      </c>
      <c r="E17" s="534" t="s">
        <v>23</v>
      </c>
      <c r="F17" s="535"/>
      <c r="G17" s="536"/>
      <c r="H17" s="28">
        <f>SUM(H18:H20)</f>
        <v>5</v>
      </c>
      <c r="J17" s="30"/>
      <c r="K17" s="30"/>
      <c r="M17" s="30"/>
    </row>
    <row r="18" spans="1:13">
      <c r="A18">
        <v>17</v>
      </c>
      <c r="B18" s="25"/>
      <c r="C18" s="20"/>
      <c r="D18" s="20"/>
      <c r="E18" s="20" t="s">
        <v>9</v>
      </c>
      <c r="F18" s="547" t="s">
        <v>125</v>
      </c>
      <c r="G18" s="548"/>
      <c r="H18" s="21">
        <v>1.5</v>
      </c>
      <c r="J18" s="31"/>
      <c r="K18" s="31"/>
      <c r="M18" s="31"/>
    </row>
    <row r="19" spans="1:13" ht="14.45" customHeight="1">
      <c r="A19">
        <v>18</v>
      </c>
      <c r="B19" s="25"/>
      <c r="C19" s="20"/>
      <c r="D19" s="20"/>
      <c r="E19" s="20" t="s">
        <v>11</v>
      </c>
      <c r="F19" s="547" t="s">
        <v>126</v>
      </c>
      <c r="G19" s="548"/>
      <c r="H19" s="21">
        <v>2</v>
      </c>
      <c r="J19" s="31"/>
      <c r="K19" s="31"/>
      <c r="M19" s="31"/>
    </row>
    <row r="20" spans="1:13" ht="14.45" customHeight="1">
      <c r="A20">
        <v>19</v>
      </c>
      <c r="B20" s="25"/>
      <c r="C20" s="20"/>
      <c r="D20" s="20"/>
      <c r="E20" s="20" t="s">
        <v>13</v>
      </c>
      <c r="F20" s="547" t="s">
        <v>94</v>
      </c>
      <c r="G20" s="548"/>
      <c r="H20" s="21">
        <v>1.5</v>
      </c>
      <c r="J20" s="31"/>
      <c r="K20" s="31"/>
      <c r="M20" s="31"/>
    </row>
    <row r="21" spans="1:13">
      <c r="A21">
        <v>20</v>
      </c>
      <c r="B21" s="26"/>
      <c r="C21" s="26"/>
      <c r="D21" s="27">
        <v>5</v>
      </c>
      <c r="E21" s="534" t="s">
        <v>27</v>
      </c>
      <c r="F21" s="535"/>
      <c r="G21" s="536"/>
      <c r="H21" s="28">
        <f>SUM(H22:H29)</f>
        <v>15</v>
      </c>
      <c r="J21" s="30"/>
      <c r="K21" s="30"/>
      <c r="M21" s="30"/>
    </row>
    <row r="22" spans="1:13" ht="30" customHeight="1">
      <c r="A22">
        <v>21</v>
      </c>
      <c r="B22" s="25"/>
      <c r="C22" s="20"/>
      <c r="D22" s="20"/>
      <c r="E22" s="20" t="s">
        <v>9</v>
      </c>
      <c r="F22" s="547" t="s">
        <v>132</v>
      </c>
      <c r="G22" s="548"/>
      <c r="H22" s="21">
        <v>1</v>
      </c>
      <c r="J22" s="23"/>
      <c r="K22" s="23"/>
      <c r="M22" s="23"/>
    </row>
    <row r="23" spans="1:13" ht="30" customHeight="1">
      <c r="A23">
        <v>22</v>
      </c>
      <c r="B23" s="25"/>
      <c r="C23" s="20"/>
      <c r="D23" s="20"/>
      <c r="E23" s="20" t="s">
        <v>11</v>
      </c>
      <c r="F23" s="547" t="s">
        <v>130</v>
      </c>
      <c r="G23" s="548"/>
      <c r="H23" s="21">
        <v>2</v>
      </c>
      <c r="J23" s="23"/>
      <c r="K23" s="23"/>
      <c r="M23" s="23"/>
    </row>
    <row r="24" spans="1:13">
      <c r="A24">
        <v>23</v>
      </c>
      <c r="B24" s="25"/>
      <c r="C24" s="20"/>
      <c r="D24" s="20"/>
      <c r="E24" s="20" t="s">
        <v>13</v>
      </c>
      <c r="F24" s="547" t="s">
        <v>131</v>
      </c>
      <c r="G24" s="548"/>
      <c r="H24" s="21">
        <v>1</v>
      </c>
      <c r="J24" s="23"/>
      <c r="K24" s="23"/>
      <c r="M24" s="23"/>
    </row>
    <row r="25" spans="1:13" ht="14.45" customHeight="1">
      <c r="A25">
        <v>24</v>
      </c>
      <c r="B25" s="25"/>
      <c r="C25" s="20"/>
      <c r="D25" s="20"/>
      <c r="E25" s="20" t="s">
        <v>15</v>
      </c>
      <c r="F25" s="547" t="s">
        <v>133</v>
      </c>
      <c r="G25" s="548"/>
      <c r="H25" s="21">
        <v>6</v>
      </c>
      <c r="J25" s="23"/>
      <c r="K25" s="23"/>
      <c r="M25" s="23"/>
    </row>
    <row r="26" spans="1:13" ht="14.45" customHeight="1">
      <c r="A26">
        <v>25</v>
      </c>
      <c r="B26" s="25"/>
      <c r="C26" s="20"/>
      <c r="D26" s="20"/>
      <c r="E26" s="20" t="s">
        <v>32</v>
      </c>
      <c r="F26" s="547" t="s">
        <v>134</v>
      </c>
      <c r="G26" s="548"/>
      <c r="H26" s="21">
        <v>2</v>
      </c>
      <c r="J26" s="23"/>
      <c r="K26" s="23"/>
      <c r="M26" s="23"/>
    </row>
    <row r="27" spans="1:13" ht="27" customHeight="1">
      <c r="A27">
        <v>26</v>
      </c>
      <c r="B27" s="25"/>
      <c r="C27" s="20"/>
      <c r="D27" s="20"/>
      <c r="E27" s="20" t="s">
        <v>34</v>
      </c>
      <c r="F27" s="547" t="s">
        <v>135</v>
      </c>
      <c r="G27" s="548"/>
      <c r="H27" s="21">
        <v>1</v>
      </c>
      <c r="J27" s="23"/>
      <c r="K27" s="23"/>
      <c r="M27" s="23"/>
    </row>
    <row r="28" spans="1:13" ht="14.45" customHeight="1">
      <c r="A28">
        <v>27</v>
      </c>
      <c r="B28" s="25"/>
      <c r="C28" s="20"/>
      <c r="D28" s="20"/>
      <c r="E28" s="20" t="s">
        <v>36</v>
      </c>
      <c r="F28" s="547" t="s">
        <v>136</v>
      </c>
      <c r="G28" s="548"/>
      <c r="H28" s="21">
        <v>1</v>
      </c>
      <c r="J28" s="23"/>
      <c r="K28" s="23"/>
      <c r="M28" s="23"/>
    </row>
    <row r="29" spans="1:13" ht="14.45" customHeight="1">
      <c r="A29">
        <v>28</v>
      </c>
      <c r="B29" s="25"/>
      <c r="C29" s="20"/>
      <c r="D29" s="20"/>
      <c r="E29" s="20" t="s">
        <v>38</v>
      </c>
      <c r="F29" s="547" t="s">
        <v>95</v>
      </c>
      <c r="G29" s="548"/>
      <c r="H29" s="21">
        <v>1</v>
      </c>
      <c r="J29" s="23"/>
      <c r="K29" s="23"/>
      <c r="M29" s="23"/>
    </row>
    <row r="30" spans="1:13">
      <c r="A30">
        <v>29</v>
      </c>
      <c r="B30" s="26"/>
      <c r="C30" s="26"/>
      <c r="D30" s="27">
        <v>6</v>
      </c>
      <c r="E30" s="35" t="s">
        <v>40</v>
      </c>
      <c r="F30" s="36"/>
      <c r="G30" s="30"/>
      <c r="H30" s="28">
        <f>SUM(H31:H32)</f>
        <v>6</v>
      </c>
      <c r="J30" s="30"/>
      <c r="K30" s="30"/>
      <c r="M30" s="30"/>
    </row>
    <row r="31" spans="1:13" ht="14.45" customHeight="1">
      <c r="A31">
        <v>30</v>
      </c>
      <c r="B31" s="25"/>
      <c r="C31" s="20"/>
      <c r="D31" s="20"/>
      <c r="E31" s="20" t="s">
        <v>9</v>
      </c>
      <c r="F31" s="547" t="s">
        <v>96</v>
      </c>
      <c r="G31" s="548"/>
      <c r="H31" s="21">
        <v>2</v>
      </c>
      <c r="J31" s="31"/>
      <c r="K31" s="31"/>
      <c r="M31" s="31"/>
    </row>
    <row r="32" spans="1:13" ht="14.45" customHeight="1">
      <c r="A32">
        <v>31</v>
      </c>
      <c r="B32" s="25"/>
      <c r="C32" s="20"/>
      <c r="D32" s="20"/>
      <c r="E32" s="20" t="s">
        <v>11</v>
      </c>
      <c r="F32" s="547" t="s">
        <v>97</v>
      </c>
      <c r="G32" s="548"/>
      <c r="H32" s="21">
        <v>4</v>
      </c>
      <c r="J32" s="31"/>
      <c r="K32" s="31"/>
      <c r="M32" s="31"/>
    </row>
    <row r="33" spans="1:13">
      <c r="A33">
        <v>32</v>
      </c>
      <c r="B33" s="26"/>
      <c r="C33" s="26"/>
      <c r="D33" s="27">
        <v>7</v>
      </c>
      <c r="E33" s="534" t="s">
        <v>43</v>
      </c>
      <c r="F33" s="535"/>
      <c r="G33" s="536"/>
      <c r="H33" s="28">
        <f>SUM(H34:H40)</f>
        <v>12</v>
      </c>
      <c r="J33" s="30"/>
      <c r="K33" s="30"/>
      <c r="M33" s="30"/>
    </row>
    <row r="34" spans="1:13" ht="14.45" customHeight="1">
      <c r="A34">
        <v>33</v>
      </c>
      <c r="B34" s="25"/>
      <c r="C34" s="20"/>
      <c r="D34" s="20"/>
      <c r="E34" s="20" t="s">
        <v>9</v>
      </c>
      <c r="F34" s="547" t="s">
        <v>103</v>
      </c>
      <c r="G34" s="548"/>
      <c r="H34" s="21">
        <v>1.5</v>
      </c>
      <c r="J34" s="31"/>
      <c r="K34" s="31"/>
      <c r="M34" s="31"/>
    </row>
    <row r="35" spans="1:13" ht="14.45" customHeight="1">
      <c r="A35">
        <v>34</v>
      </c>
      <c r="B35" s="25"/>
      <c r="C35" s="20"/>
      <c r="D35" s="20"/>
      <c r="E35" s="20" t="s">
        <v>11</v>
      </c>
      <c r="F35" s="547" t="s">
        <v>71</v>
      </c>
      <c r="G35" s="548"/>
      <c r="H35" s="21">
        <v>1.5</v>
      </c>
      <c r="J35" s="31"/>
      <c r="K35" s="31"/>
      <c r="M35" s="31"/>
    </row>
    <row r="36" spans="1:13" ht="14.45" customHeight="1">
      <c r="A36">
        <v>35</v>
      </c>
      <c r="B36" s="25"/>
      <c r="C36" s="20"/>
      <c r="D36" s="20"/>
      <c r="E36" s="20" t="s">
        <v>13</v>
      </c>
      <c r="F36" s="547" t="s">
        <v>104</v>
      </c>
      <c r="G36" s="548"/>
      <c r="H36" s="21">
        <v>2</v>
      </c>
      <c r="J36" s="31"/>
      <c r="K36" s="31"/>
      <c r="M36" s="31"/>
    </row>
    <row r="37" spans="1:13" ht="14.45" customHeight="1">
      <c r="A37">
        <v>36</v>
      </c>
      <c r="B37" s="25"/>
      <c r="C37" s="20"/>
      <c r="D37" s="20"/>
      <c r="E37" s="20" t="s">
        <v>15</v>
      </c>
      <c r="F37" s="547" t="s">
        <v>105</v>
      </c>
      <c r="G37" s="548"/>
      <c r="H37" s="21">
        <v>1.5</v>
      </c>
      <c r="J37" s="31"/>
      <c r="K37" s="31"/>
      <c r="M37" s="31"/>
    </row>
    <row r="38" spans="1:13" ht="14.45" customHeight="1">
      <c r="A38">
        <v>37</v>
      </c>
      <c r="B38" s="25"/>
      <c r="C38" s="20"/>
      <c r="D38" s="20"/>
      <c r="E38" s="20" t="s">
        <v>32</v>
      </c>
      <c r="F38" s="547" t="s">
        <v>106</v>
      </c>
      <c r="G38" s="548"/>
      <c r="H38" s="21">
        <v>1.5</v>
      </c>
      <c r="J38" s="31"/>
      <c r="K38" s="31"/>
      <c r="M38" s="31"/>
    </row>
    <row r="39" spans="1:13" ht="14.45" customHeight="1">
      <c r="A39">
        <v>38</v>
      </c>
      <c r="B39" s="25"/>
      <c r="C39" s="20"/>
      <c r="D39" s="20"/>
      <c r="E39" s="20" t="s">
        <v>34</v>
      </c>
      <c r="F39" s="547" t="s">
        <v>107</v>
      </c>
      <c r="G39" s="548"/>
      <c r="H39" s="21">
        <v>2.5</v>
      </c>
      <c r="J39" s="31"/>
      <c r="K39" s="31"/>
      <c r="M39" s="31"/>
    </row>
    <row r="40" spans="1:13" ht="14.45" customHeight="1">
      <c r="A40">
        <v>39</v>
      </c>
      <c r="B40" s="25"/>
      <c r="C40" s="20"/>
      <c r="D40" s="20"/>
      <c r="E40" s="20" t="s">
        <v>36</v>
      </c>
      <c r="F40" s="547" t="s">
        <v>72</v>
      </c>
      <c r="G40" s="548"/>
      <c r="H40" s="21">
        <v>1.5</v>
      </c>
      <c r="J40" s="31"/>
      <c r="K40" s="31"/>
      <c r="M40" s="31"/>
    </row>
    <row r="41" spans="1:13" ht="15.75">
      <c r="A41">
        <v>40</v>
      </c>
      <c r="B41" s="37"/>
      <c r="C41" s="37"/>
      <c r="D41" s="38">
        <v>8</v>
      </c>
      <c r="E41" s="555" t="s">
        <v>51</v>
      </c>
      <c r="F41" s="556"/>
      <c r="G41" s="557"/>
      <c r="H41" s="39">
        <f>SUM(H42:H46)</f>
        <v>6</v>
      </c>
      <c r="J41" s="41"/>
      <c r="K41" s="41"/>
      <c r="M41" s="41"/>
    </row>
    <row r="42" spans="1:13" ht="14.45" customHeight="1">
      <c r="A42">
        <v>41</v>
      </c>
      <c r="B42" s="25"/>
      <c r="C42" s="20"/>
      <c r="D42" s="20"/>
      <c r="E42" s="20" t="s">
        <v>9</v>
      </c>
      <c r="F42" s="547" t="s">
        <v>98</v>
      </c>
      <c r="G42" s="548"/>
      <c r="H42" s="42">
        <v>1</v>
      </c>
      <c r="J42" s="31"/>
      <c r="K42" s="31"/>
      <c r="M42" s="31"/>
    </row>
    <row r="43" spans="1:13" ht="14.45" customHeight="1">
      <c r="A43">
        <v>42</v>
      </c>
      <c r="B43" s="25"/>
      <c r="C43" s="20"/>
      <c r="D43" s="20"/>
      <c r="E43" s="20" t="s">
        <v>11</v>
      </c>
      <c r="F43" s="547" t="s">
        <v>99</v>
      </c>
      <c r="G43" s="548"/>
      <c r="H43" s="21">
        <v>1</v>
      </c>
      <c r="J43" s="31"/>
      <c r="K43" s="31"/>
      <c r="M43" s="31"/>
    </row>
    <row r="44" spans="1:13" ht="14.45" customHeight="1">
      <c r="A44">
        <v>43</v>
      </c>
      <c r="B44" s="25"/>
      <c r="C44" s="20"/>
      <c r="D44" s="20"/>
      <c r="E44" s="20" t="s">
        <v>13</v>
      </c>
      <c r="F44" s="547" t="s">
        <v>100</v>
      </c>
      <c r="G44" s="548"/>
      <c r="H44" s="21">
        <v>1.5</v>
      </c>
      <c r="J44" s="31"/>
      <c r="K44" s="31"/>
      <c r="M44" s="31"/>
    </row>
    <row r="45" spans="1:13" ht="14.45" customHeight="1">
      <c r="A45">
        <v>44</v>
      </c>
      <c r="B45" s="25"/>
      <c r="C45" s="20"/>
      <c r="D45" s="20"/>
      <c r="E45" s="20" t="s">
        <v>15</v>
      </c>
      <c r="F45" s="547" t="s">
        <v>102</v>
      </c>
      <c r="G45" s="548"/>
      <c r="H45" s="21">
        <v>1.5</v>
      </c>
      <c r="J45" s="31"/>
      <c r="K45" s="31"/>
      <c r="M45" s="31"/>
    </row>
    <row r="46" spans="1:13" ht="14.45" customHeight="1">
      <c r="A46">
        <v>45</v>
      </c>
      <c r="B46" s="25"/>
      <c r="C46" s="20"/>
      <c r="D46" s="20"/>
      <c r="E46" s="20" t="s">
        <v>32</v>
      </c>
      <c r="F46" s="547" t="s">
        <v>101</v>
      </c>
      <c r="G46" s="548"/>
      <c r="H46" s="21">
        <v>1</v>
      </c>
      <c r="J46" s="31"/>
      <c r="K46" s="31"/>
      <c r="M46" s="31"/>
    </row>
    <row r="47" spans="1:13">
      <c r="A47">
        <v>46</v>
      </c>
      <c r="B47" s="7"/>
      <c r="C47" s="7" t="s">
        <v>57</v>
      </c>
      <c r="D47" s="8" t="s">
        <v>58</v>
      </c>
      <c r="E47" s="8"/>
      <c r="F47" s="8"/>
      <c r="G47" s="8"/>
      <c r="H47" s="9"/>
      <c r="J47" s="11"/>
      <c r="K47" s="11"/>
      <c r="M47" s="11"/>
    </row>
    <row r="48" spans="1:13" ht="15" customHeight="1">
      <c r="A48">
        <v>47</v>
      </c>
      <c r="B48" s="25"/>
      <c r="C48" s="20"/>
      <c r="D48" s="20"/>
      <c r="E48" s="20" t="s">
        <v>9</v>
      </c>
      <c r="F48" s="542" t="s">
        <v>63</v>
      </c>
      <c r="G48" s="543"/>
      <c r="H48" s="47"/>
      <c r="J48" s="49"/>
      <c r="K48" s="49"/>
      <c r="M48" s="49"/>
    </row>
    <row r="49" spans="1:13" ht="15" customHeight="1">
      <c r="A49">
        <v>48</v>
      </c>
      <c r="B49" s="25"/>
      <c r="C49" s="20"/>
      <c r="D49" s="20"/>
      <c r="E49" s="20" t="s">
        <v>11</v>
      </c>
      <c r="F49" s="547" t="s">
        <v>64</v>
      </c>
      <c r="G49" s="548"/>
      <c r="H49" s="47"/>
      <c r="J49" s="49"/>
      <c r="K49" s="49"/>
      <c r="M49" s="49"/>
    </row>
    <row r="50" spans="1:13" ht="15" customHeight="1">
      <c r="A50">
        <v>49</v>
      </c>
      <c r="B50" s="25"/>
      <c r="C50" s="20"/>
      <c r="D50" s="20"/>
      <c r="E50" s="20" t="s">
        <v>13</v>
      </c>
      <c r="F50" s="542" t="s">
        <v>65</v>
      </c>
      <c r="G50" s="543"/>
      <c r="H50" s="47"/>
      <c r="J50" s="49"/>
      <c r="K50" s="49"/>
      <c r="M50" s="49"/>
    </row>
    <row r="51" spans="1:13" ht="15" customHeight="1">
      <c r="A51">
        <v>50</v>
      </c>
      <c r="B51" s="25"/>
      <c r="C51" s="20"/>
      <c r="D51" s="20"/>
      <c r="E51" s="20" t="s">
        <v>15</v>
      </c>
      <c r="F51" s="542" t="s">
        <v>66</v>
      </c>
      <c r="G51" s="543"/>
      <c r="H51" s="47"/>
      <c r="J51" s="49"/>
      <c r="K51" s="49"/>
      <c r="M51" s="49"/>
    </row>
    <row r="52" spans="1:13" ht="14.45" customHeight="1">
      <c r="A52">
        <v>51</v>
      </c>
      <c r="B52" s="25"/>
      <c r="C52" s="20"/>
      <c r="D52" s="20"/>
      <c r="E52" s="20" t="s">
        <v>32</v>
      </c>
      <c r="F52" s="542" t="s">
        <v>67</v>
      </c>
      <c r="G52" s="543"/>
      <c r="H52" s="47"/>
      <c r="J52" s="49"/>
      <c r="K52" s="49"/>
      <c r="M52" s="49"/>
    </row>
    <row r="53" spans="1:13" ht="14.45" customHeight="1">
      <c r="A53">
        <v>52</v>
      </c>
      <c r="B53" s="25"/>
      <c r="C53" s="20"/>
      <c r="D53" s="20"/>
      <c r="E53" s="20" t="s">
        <v>34</v>
      </c>
      <c r="F53" s="542" t="s">
        <v>68</v>
      </c>
      <c r="G53" s="543"/>
      <c r="H53" s="47"/>
      <c r="J53" s="49"/>
      <c r="K53" s="49"/>
      <c r="M53" s="49"/>
    </row>
    <row r="54" spans="1:13" ht="14.45" customHeight="1">
      <c r="A54">
        <v>53</v>
      </c>
      <c r="B54" s="25"/>
      <c r="C54" s="20"/>
      <c r="D54" s="20"/>
      <c r="E54" s="46" t="s">
        <v>36</v>
      </c>
      <c r="F54" s="542" t="s">
        <v>70</v>
      </c>
      <c r="G54" s="543"/>
      <c r="H54" s="47"/>
      <c r="J54" s="49"/>
      <c r="K54" s="49"/>
      <c r="M54" s="49"/>
    </row>
    <row r="55" spans="1:13" ht="14.45" customHeight="1">
      <c r="A55">
        <v>54</v>
      </c>
      <c r="B55" s="25"/>
      <c r="C55" s="20"/>
      <c r="D55" s="20"/>
      <c r="E55" s="20" t="s">
        <v>38</v>
      </c>
      <c r="F55" s="547" t="s">
        <v>109</v>
      </c>
      <c r="G55" s="548"/>
      <c r="H55" s="50"/>
      <c r="J55" s="49"/>
      <c r="K55" s="49"/>
      <c r="M55" s="49"/>
    </row>
    <row r="56" spans="1:13">
      <c r="A56">
        <v>55</v>
      </c>
      <c r="B56" s="25"/>
      <c r="C56" s="20"/>
      <c r="D56" s="20"/>
      <c r="E56" s="20" t="s">
        <v>108</v>
      </c>
      <c r="F56" s="542" t="s">
        <v>110</v>
      </c>
      <c r="G56" s="543"/>
      <c r="H56" s="50"/>
      <c r="J56" s="49"/>
      <c r="K56" s="49"/>
      <c r="M56" s="49"/>
    </row>
    <row r="57" spans="1:13">
      <c r="A57">
        <v>56</v>
      </c>
      <c r="B57" s="25"/>
      <c r="C57" s="20"/>
      <c r="D57" s="20"/>
      <c r="E57" s="20" t="s">
        <v>111</v>
      </c>
      <c r="F57" s="551" t="s">
        <v>73</v>
      </c>
      <c r="G57" s="552"/>
      <c r="H57" s="47"/>
      <c r="J57" s="49"/>
      <c r="K57" s="49"/>
      <c r="M57" s="49"/>
    </row>
    <row r="58" spans="1:13">
      <c r="A58">
        <v>57</v>
      </c>
      <c r="B58" s="7"/>
      <c r="C58" s="7" t="s">
        <v>57</v>
      </c>
      <c r="D58" s="540" t="s">
        <v>75</v>
      </c>
      <c r="E58" s="541"/>
      <c r="F58" s="541"/>
      <c r="G58" s="541"/>
      <c r="H58" s="9"/>
      <c r="J58" s="11"/>
      <c r="K58" s="11"/>
      <c r="M58" s="11"/>
    </row>
    <row r="59" spans="1:13">
      <c r="A59">
        <v>58</v>
      </c>
      <c r="B59" s="26"/>
      <c r="C59" s="27"/>
      <c r="D59" s="55">
        <v>1</v>
      </c>
      <c r="E59" s="534" t="s">
        <v>8</v>
      </c>
      <c r="F59" s="535"/>
      <c r="G59" s="536"/>
      <c r="H59" s="56"/>
      <c r="J59" s="30"/>
      <c r="K59" s="30"/>
      <c r="M59" s="30"/>
    </row>
    <row r="60" spans="1:13">
      <c r="A60">
        <v>59</v>
      </c>
      <c r="B60" s="25"/>
      <c r="C60" s="20"/>
      <c r="D60" s="20"/>
      <c r="E60" s="20" t="s">
        <v>9</v>
      </c>
      <c r="F60" s="551" t="s">
        <v>114</v>
      </c>
      <c r="G60" s="552"/>
      <c r="H60" s="47"/>
      <c r="J60" s="49"/>
      <c r="K60" s="49"/>
      <c r="M60" s="49"/>
    </row>
    <row r="61" spans="1:13">
      <c r="A61">
        <v>60</v>
      </c>
      <c r="B61" s="25"/>
      <c r="C61" s="20"/>
      <c r="D61" s="20"/>
      <c r="E61" s="20" t="s">
        <v>11</v>
      </c>
      <c r="F61" s="551" t="s">
        <v>115</v>
      </c>
      <c r="G61" s="552"/>
      <c r="H61" s="47"/>
      <c r="J61" s="49"/>
      <c r="K61" s="49"/>
      <c r="M61" s="49"/>
    </row>
    <row r="62" spans="1:13">
      <c r="A62">
        <v>61</v>
      </c>
      <c r="B62" s="25"/>
      <c r="C62" s="20"/>
      <c r="D62" s="20"/>
      <c r="E62" s="20" t="s">
        <v>13</v>
      </c>
      <c r="F62" s="551" t="s">
        <v>116</v>
      </c>
      <c r="G62" s="552"/>
      <c r="H62" s="47"/>
      <c r="J62" s="49"/>
      <c r="K62" s="49"/>
      <c r="M62" s="49"/>
    </row>
    <row r="63" spans="1:13">
      <c r="A63">
        <v>62</v>
      </c>
      <c r="B63" s="26"/>
      <c r="C63" s="27"/>
      <c r="D63" s="27">
        <v>2</v>
      </c>
      <c r="E63" s="534" t="s">
        <v>17</v>
      </c>
      <c r="F63" s="535"/>
      <c r="G63" s="536"/>
      <c r="H63" s="56"/>
      <c r="J63" s="30"/>
      <c r="K63" s="30"/>
      <c r="M63" s="30"/>
    </row>
    <row r="64" spans="1:13">
      <c r="A64">
        <v>63</v>
      </c>
      <c r="B64" s="25"/>
      <c r="C64" s="20"/>
      <c r="D64" s="20"/>
      <c r="E64" s="20" t="s">
        <v>9</v>
      </c>
      <c r="F64" s="551" t="s">
        <v>119</v>
      </c>
      <c r="G64" s="552"/>
      <c r="H64" s="47"/>
      <c r="J64" s="49"/>
      <c r="K64" s="49"/>
      <c r="M64" s="49"/>
    </row>
    <row r="65" spans="1:13">
      <c r="A65">
        <v>64</v>
      </c>
      <c r="B65" s="25"/>
      <c r="C65" s="20"/>
      <c r="D65" s="20"/>
      <c r="E65" s="20" t="s">
        <v>11</v>
      </c>
      <c r="F65" s="551" t="s">
        <v>120</v>
      </c>
      <c r="G65" s="552"/>
      <c r="H65" s="47"/>
      <c r="J65" s="49"/>
      <c r="K65" s="49"/>
      <c r="M65" s="49"/>
    </row>
    <row r="66" spans="1:13">
      <c r="A66">
        <v>65</v>
      </c>
      <c r="B66" s="26"/>
      <c r="C66" s="26"/>
      <c r="D66" s="55">
        <v>3</v>
      </c>
      <c r="E66" s="534" t="s">
        <v>20</v>
      </c>
      <c r="F66" s="535"/>
      <c r="G66" s="536"/>
      <c r="H66" s="56"/>
      <c r="J66" s="30"/>
      <c r="K66" s="30"/>
      <c r="M66" s="30"/>
    </row>
    <row r="67" spans="1:13">
      <c r="A67">
        <v>66</v>
      </c>
      <c r="B67" s="25"/>
      <c r="C67" s="20"/>
      <c r="D67" s="20"/>
      <c r="E67" s="20" t="s">
        <v>9</v>
      </c>
      <c r="F67" s="551" t="s">
        <v>61</v>
      </c>
      <c r="G67" s="552"/>
      <c r="H67" s="47"/>
      <c r="J67" s="49"/>
      <c r="K67" s="49"/>
      <c r="M67" s="49"/>
    </row>
    <row r="68" spans="1:13">
      <c r="A68">
        <v>67</v>
      </c>
      <c r="B68" s="25"/>
      <c r="C68" s="20"/>
      <c r="D68" s="20"/>
      <c r="E68" s="20" t="s">
        <v>11</v>
      </c>
      <c r="F68" s="551" t="s">
        <v>123</v>
      </c>
      <c r="G68" s="552"/>
      <c r="H68" s="47"/>
      <c r="J68" s="49"/>
      <c r="K68" s="49"/>
      <c r="M68" s="49"/>
    </row>
    <row r="69" spans="1:13">
      <c r="A69">
        <v>68</v>
      </c>
      <c r="B69" s="25"/>
      <c r="C69" s="20"/>
      <c r="D69" s="20"/>
      <c r="E69" s="20" t="s">
        <v>13</v>
      </c>
      <c r="F69" s="551" t="s">
        <v>124</v>
      </c>
      <c r="G69" s="552"/>
      <c r="H69" s="47"/>
      <c r="J69" s="49"/>
      <c r="K69" s="49"/>
      <c r="M69" s="49"/>
    </row>
    <row r="70" spans="1:13">
      <c r="A70">
        <v>69</v>
      </c>
      <c r="B70" s="26"/>
      <c r="C70" s="26"/>
      <c r="D70" s="27">
        <v>4</v>
      </c>
      <c r="E70" s="534" t="s">
        <v>23</v>
      </c>
      <c r="F70" s="535"/>
      <c r="G70" s="536"/>
      <c r="H70" s="56"/>
      <c r="J70" s="30"/>
      <c r="K70" s="30"/>
      <c r="M70" s="30"/>
    </row>
    <row r="71" spans="1:13" ht="30" customHeight="1">
      <c r="A71">
        <v>70</v>
      </c>
      <c r="B71" s="25"/>
      <c r="C71" s="20"/>
      <c r="D71" s="20"/>
      <c r="E71" s="20" t="s">
        <v>9</v>
      </c>
      <c r="F71" s="551" t="s">
        <v>127</v>
      </c>
      <c r="G71" s="552"/>
      <c r="H71" s="47"/>
      <c r="J71" s="49"/>
      <c r="K71" s="49"/>
      <c r="M71" s="49"/>
    </row>
    <row r="72" spans="1:13" ht="30" customHeight="1">
      <c r="A72">
        <v>71</v>
      </c>
      <c r="B72" s="25"/>
      <c r="C72" s="20"/>
      <c r="D72" s="20"/>
      <c r="E72" s="20" t="s">
        <v>11</v>
      </c>
      <c r="F72" s="551" t="s">
        <v>128</v>
      </c>
      <c r="G72" s="552"/>
      <c r="H72" s="47"/>
      <c r="J72" s="49"/>
      <c r="K72" s="49"/>
      <c r="M72" s="49"/>
    </row>
    <row r="73" spans="1:13">
      <c r="A73">
        <v>72</v>
      </c>
      <c r="B73" s="25"/>
      <c r="C73" s="20"/>
      <c r="D73" s="20"/>
      <c r="E73" s="20" t="s">
        <v>13</v>
      </c>
      <c r="F73" s="551" t="s">
        <v>129</v>
      </c>
      <c r="G73" s="552"/>
      <c r="H73" s="47"/>
      <c r="J73" s="49"/>
      <c r="K73" s="49"/>
      <c r="M73" s="49"/>
    </row>
    <row r="74" spans="1:13">
      <c r="A74">
        <v>73</v>
      </c>
      <c r="B74" s="26"/>
      <c r="C74" s="26"/>
      <c r="D74" s="55">
        <v>5</v>
      </c>
      <c r="E74" s="534" t="s">
        <v>27</v>
      </c>
      <c r="F74" s="535"/>
      <c r="G74" s="536"/>
      <c r="H74" s="56"/>
      <c r="J74" s="30"/>
      <c r="K74" s="30"/>
      <c r="M74" s="30"/>
    </row>
    <row r="75" spans="1:13">
      <c r="A75">
        <v>74</v>
      </c>
      <c r="B75" s="25"/>
      <c r="C75" s="20"/>
      <c r="D75" s="20"/>
      <c r="E75" s="20" t="s">
        <v>9</v>
      </c>
      <c r="F75" s="551" t="s">
        <v>137</v>
      </c>
      <c r="G75" s="552"/>
      <c r="H75" s="47"/>
      <c r="J75" s="49"/>
      <c r="K75" s="49"/>
      <c r="M75" s="49"/>
    </row>
    <row r="76" spans="1:13">
      <c r="A76">
        <v>75</v>
      </c>
      <c r="B76" s="25"/>
      <c r="C76" s="20"/>
      <c r="D76" s="20"/>
      <c r="E76" s="20" t="s">
        <v>11</v>
      </c>
      <c r="F76" s="551" t="s">
        <v>138</v>
      </c>
      <c r="G76" s="552"/>
      <c r="H76" s="47"/>
      <c r="J76" s="49"/>
      <c r="K76" s="49"/>
      <c r="M76" s="49"/>
    </row>
    <row r="77" spans="1:13">
      <c r="A77">
        <v>76</v>
      </c>
      <c r="B77" s="25"/>
      <c r="C77" s="20"/>
      <c r="D77" s="20"/>
      <c r="E77" s="20" t="s">
        <v>13</v>
      </c>
      <c r="F77" s="551" t="s">
        <v>139</v>
      </c>
      <c r="G77" s="552"/>
      <c r="H77" s="47"/>
      <c r="J77" s="49"/>
      <c r="K77" s="49"/>
      <c r="M77" s="49"/>
    </row>
    <row r="78" spans="1:13">
      <c r="A78">
        <v>77</v>
      </c>
      <c r="B78" s="25"/>
      <c r="C78" s="20"/>
      <c r="D78" s="20"/>
      <c r="E78" s="20" t="s">
        <v>15</v>
      </c>
      <c r="F78" s="551" t="s">
        <v>140</v>
      </c>
      <c r="G78" s="552"/>
      <c r="H78" s="47"/>
      <c r="J78" s="49"/>
      <c r="K78" s="49"/>
      <c r="M78" s="49"/>
    </row>
    <row r="79" spans="1:13">
      <c r="A79">
        <v>78</v>
      </c>
      <c r="B79" s="25"/>
      <c r="C79" s="20"/>
      <c r="D79" s="20"/>
      <c r="E79" s="20" t="s">
        <v>32</v>
      </c>
      <c r="F79" s="551" t="s">
        <v>141</v>
      </c>
      <c r="G79" s="552"/>
      <c r="H79" s="47"/>
      <c r="J79" s="49"/>
      <c r="K79" s="49"/>
      <c r="M79" s="49"/>
    </row>
    <row r="80" spans="1:13">
      <c r="A80">
        <v>79</v>
      </c>
      <c r="B80" s="25"/>
      <c r="C80" s="20"/>
      <c r="D80" s="20"/>
      <c r="E80" s="20" t="s">
        <v>34</v>
      </c>
      <c r="F80" s="551" t="s">
        <v>142</v>
      </c>
      <c r="G80" s="552"/>
      <c r="H80" s="47"/>
      <c r="J80" s="49"/>
      <c r="K80" s="49"/>
      <c r="M80" s="49"/>
    </row>
    <row r="81" spans="1:13">
      <c r="A81">
        <v>80</v>
      </c>
      <c r="B81" s="25"/>
      <c r="C81" s="20"/>
      <c r="D81" s="20"/>
      <c r="E81" s="20" t="s">
        <v>36</v>
      </c>
      <c r="F81" s="551" t="s">
        <v>143</v>
      </c>
      <c r="G81" s="552"/>
      <c r="H81" s="47"/>
      <c r="J81" s="49"/>
      <c r="K81" s="49"/>
      <c r="M81" s="49"/>
    </row>
    <row r="82" spans="1:13">
      <c r="A82">
        <v>81</v>
      </c>
      <c r="B82" s="26"/>
      <c r="C82" s="26"/>
      <c r="D82" s="27">
        <v>6</v>
      </c>
      <c r="E82" s="534" t="s">
        <v>40</v>
      </c>
      <c r="F82" s="535"/>
      <c r="G82" s="536"/>
      <c r="H82" s="56"/>
      <c r="J82" s="30"/>
      <c r="K82" s="30"/>
      <c r="M82" s="30"/>
    </row>
    <row r="83" spans="1:13">
      <c r="A83">
        <v>82</v>
      </c>
      <c r="B83" s="25"/>
      <c r="C83" s="20"/>
      <c r="D83" s="20"/>
      <c r="E83" s="20" t="s">
        <v>9</v>
      </c>
      <c r="F83" s="551" t="s">
        <v>144</v>
      </c>
      <c r="G83" s="552"/>
      <c r="H83" s="47"/>
      <c r="J83" s="49"/>
      <c r="K83" s="49"/>
      <c r="M83" s="49"/>
    </row>
    <row r="84" spans="1:13">
      <c r="A84">
        <v>83</v>
      </c>
      <c r="B84" s="25"/>
      <c r="C84" s="20"/>
      <c r="D84" s="20"/>
      <c r="E84" s="20" t="s">
        <v>11</v>
      </c>
      <c r="F84" s="551" t="s">
        <v>145</v>
      </c>
      <c r="G84" s="552"/>
      <c r="H84" s="47"/>
      <c r="J84" s="49"/>
      <c r="K84" s="49"/>
      <c r="M84" s="49"/>
    </row>
    <row r="85" spans="1:13">
      <c r="A85">
        <v>84</v>
      </c>
      <c r="B85" s="25"/>
      <c r="C85" s="20"/>
      <c r="D85" s="20"/>
      <c r="E85" s="20" t="s">
        <v>13</v>
      </c>
      <c r="F85" s="551" t="s">
        <v>146</v>
      </c>
      <c r="G85" s="552"/>
      <c r="H85" s="47"/>
      <c r="J85" s="49"/>
      <c r="K85" s="49"/>
      <c r="M85" s="49"/>
    </row>
    <row r="86" spans="1:13">
      <c r="A86">
        <v>85</v>
      </c>
      <c r="B86" s="25"/>
      <c r="C86" s="20"/>
      <c r="D86" s="20"/>
      <c r="E86" s="20" t="s">
        <v>15</v>
      </c>
      <c r="F86" s="551" t="s">
        <v>147</v>
      </c>
      <c r="G86" s="552"/>
      <c r="H86" s="47"/>
      <c r="J86" s="49"/>
      <c r="K86" s="49"/>
      <c r="M86" s="49"/>
    </row>
    <row r="87" spans="1:13" ht="15.75">
      <c r="A87">
        <v>86</v>
      </c>
      <c r="B87" s="37"/>
      <c r="C87" s="37"/>
      <c r="D87" s="55">
        <v>7</v>
      </c>
      <c r="E87" s="534" t="s">
        <v>43</v>
      </c>
      <c r="F87" s="535"/>
      <c r="G87" s="536"/>
      <c r="H87" s="56"/>
      <c r="J87" s="30"/>
      <c r="K87" s="30"/>
      <c r="M87" s="30"/>
    </row>
    <row r="88" spans="1:13" ht="32.1" customHeight="1">
      <c r="A88">
        <v>87</v>
      </c>
      <c r="B88" s="25"/>
      <c r="C88" s="20"/>
      <c r="D88" s="20"/>
      <c r="E88" s="20" t="s">
        <v>9</v>
      </c>
      <c r="F88" s="551" t="s">
        <v>148</v>
      </c>
      <c r="G88" s="552"/>
      <c r="H88" s="47"/>
      <c r="J88" s="49"/>
      <c r="K88" s="49"/>
      <c r="M88" s="49"/>
    </row>
    <row r="89" spans="1:13" ht="30" customHeight="1">
      <c r="A89">
        <v>88</v>
      </c>
      <c r="B89" s="25"/>
      <c r="C89" s="20"/>
      <c r="D89" s="20"/>
      <c r="E89" s="20" t="s">
        <v>11</v>
      </c>
      <c r="F89" s="551" t="s">
        <v>149</v>
      </c>
      <c r="G89" s="552"/>
      <c r="H89" s="47"/>
      <c r="J89" s="49"/>
      <c r="K89" s="49"/>
      <c r="M89" s="49"/>
    </row>
    <row r="90" spans="1:13">
      <c r="A90">
        <v>89</v>
      </c>
      <c r="B90" s="25"/>
      <c r="C90" s="20"/>
      <c r="D90" s="20"/>
      <c r="E90" s="20" t="s">
        <v>13</v>
      </c>
      <c r="F90" s="551" t="s">
        <v>150</v>
      </c>
      <c r="G90" s="552"/>
      <c r="H90" s="47"/>
      <c r="J90" s="49"/>
      <c r="K90" s="49"/>
      <c r="M90" s="49"/>
    </row>
    <row r="91" spans="1:13">
      <c r="A91">
        <v>90</v>
      </c>
      <c r="B91" s="25"/>
      <c r="C91" s="20"/>
      <c r="D91" s="20"/>
      <c r="E91" s="20" t="s">
        <v>15</v>
      </c>
      <c r="F91" s="551" t="s">
        <v>107</v>
      </c>
      <c r="G91" s="552"/>
      <c r="H91" s="47"/>
      <c r="J91" s="49"/>
      <c r="K91" s="49"/>
      <c r="M91" s="49"/>
    </row>
    <row r="92" spans="1:13" ht="15.75">
      <c r="A92">
        <v>91</v>
      </c>
      <c r="B92" s="37"/>
      <c r="C92" s="37"/>
      <c r="D92" s="55">
        <v>8</v>
      </c>
      <c r="E92" s="534" t="s">
        <v>51</v>
      </c>
      <c r="F92" s="535"/>
      <c r="G92" s="536"/>
      <c r="H92" s="56"/>
      <c r="J92" s="30"/>
      <c r="K92" s="30"/>
      <c r="M92" s="30"/>
    </row>
    <row r="93" spans="1:13">
      <c r="A93">
        <v>92</v>
      </c>
      <c r="B93" s="25"/>
      <c r="C93" s="20"/>
      <c r="D93" s="20"/>
      <c r="E93" s="20" t="s">
        <v>9</v>
      </c>
      <c r="F93" s="551" t="s">
        <v>74</v>
      </c>
      <c r="G93" s="552"/>
      <c r="H93" s="47"/>
      <c r="J93" s="49"/>
      <c r="K93" s="49"/>
      <c r="M93" s="49"/>
    </row>
    <row r="94" spans="1:13">
      <c r="A94">
        <v>93</v>
      </c>
      <c r="B94" s="25"/>
      <c r="C94" s="20"/>
      <c r="D94" s="20"/>
      <c r="E94" s="20" t="s">
        <v>11</v>
      </c>
      <c r="F94" s="551" t="s">
        <v>151</v>
      </c>
      <c r="G94" s="552"/>
      <c r="H94" s="47"/>
      <c r="J94" s="49"/>
      <c r="K94" s="49"/>
      <c r="M94" s="49"/>
    </row>
    <row r="95" spans="1:13">
      <c r="A95">
        <v>94</v>
      </c>
      <c r="B95" s="58"/>
      <c r="C95" s="59"/>
      <c r="D95" s="58"/>
      <c r="E95" s="58"/>
      <c r="F95" s="60"/>
      <c r="G95" s="61"/>
      <c r="H95" s="62"/>
      <c r="J95" s="64"/>
      <c r="K95" s="64"/>
      <c r="M95" s="64"/>
    </row>
    <row r="96" spans="1:13">
      <c r="A96">
        <v>95</v>
      </c>
      <c r="B96" s="3" t="s">
        <v>76</v>
      </c>
      <c r="C96" s="537" t="s">
        <v>77</v>
      </c>
      <c r="D96" s="538"/>
      <c r="E96" s="538"/>
      <c r="F96" s="538"/>
      <c r="G96" s="539"/>
      <c r="H96" s="4">
        <v>40</v>
      </c>
      <c r="J96" s="4"/>
      <c r="K96" s="4"/>
      <c r="M96" s="4"/>
    </row>
    <row r="97" spans="1:13">
      <c r="A97">
        <v>96</v>
      </c>
      <c r="B97" s="26"/>
      <c r="C97" s="27"/>
      <c r="D97" s="65">
        <v>1</v>
      </c>
      <c r="E97" s="534" t="s">
        <v>78</v>
      </c>
      <c r="F97" s="535"/>
      <c r="G97" s="536"/>
      <c r="H97" s="30">
        <v>17</v>
      </c>
      <c r="J97" s="30"/>
      <c r="K97" s="30"/>
      <c r="M97" s="30"/>
    </row>
    <row r="98" spans="1:13">
      <c r="A98">
        <v>97</v>
      </c>
      <c r="B98" s="18"/>
      <c r="C98" s="19"/>
      <c r="D98" s="18"/>
      <c r="E98" s="19" t="s">
        <v>9</v>
      </c>
      <c r="F98" s="532" t="s">
        <v>79</v>
      </c>
      <c r="G98" s="533"/>
      <c r="H98" s="66">
        <v>3</v>
      </c>
      <c r="J98" s="66"/>
      <c r="K98" s="66"/>
      <c r="M98" s="66"/>
    </row>
    <row r="99" spans="1:13">
      <c r="A99">
        <v>98</v>
      </c>
      <c r="B99" s="18"/>
      <c r="C99" s="18"/>
      <c r="D99" s="18"/>
      <c r="E99" s="19" t="s">
        <v>11</v>
      </c>
      <c r="F99" s="532" t="s">
        <v>80</v>
      </c>
      <c r="G99" s="533"/>
      <c r="H99" s="66">
        <v>14</v>
      </c>
      <c r="J99" s="66"/>
      <c r="K99" s="66"/>
      <c r="M99" s="66"/>
    </row>
    <row r="100" spans="1:13">
      <c r="A100">
        <v>99</v>
      </c>
      <c r="B100" s="26"/>
      <c r="C100" s="26"/>
      <c r="D100" s="27">
        <v>2</v>
      </c>
      <c r="E100" s="534" t="s">
        <v>81</v>
      </c>
      <c r="F100" s="535"/>
      <c r="G100" s="536"/>
      <c r="H100" s="28">
        <v>10</v>
      </c>
      <c r="J100" s="30"/>
      <c r="K100" s="30"/>
      <c r="M100" s="30"/>
    </row>
    <row r="101" spans="1:13">
      <c r="A101">
        <v>100</v>
      </c>
      <c r="B101" s="18"/>
      <c r="C101" s="19"/>
      <c r="D101" s="19"/>
      <c r="E101" s="68" t="s">
        <v>59</v>
      </c>
      <c r="F101" s="532" t="s">
        <v>82</v>
      </c>
      <c r="G101" s="533"/>
      <c r="H101" s="66">
        <v>10</v>
      </c>
      <c r="J101" s="66"/>
      <c r="K101" s="66"/>
      <c r="M101" s="66"/>
    </row>
    <row r="102" spans="1:13">
      <c r="A102">
        <v>101</v>
      </c>
      <c r="B102" s="26"/>
      <c r="C102" s="26"/>
      <c r="D102" s="27">
        <v>3</v>
      </c>
      <c r="E102" s="534" t="s">
        <v>83</v>
      </c>
      <c r="F102" s="535"/>
      <c r="G102" s="536"/>
      <c r="H102" s="28">
        <v>7</v>
      </c>
      <c r="J102" s="30"/>
      <c r="K102" s="30"/>
      <c r="M102" s="30"/>
    </row>
    <row r="103" spans="1:13">
      <c r="A103">
        <v>102</v>
      </c>
      <c r="B103" s="18"/>
      <c r="C103" s="18"/>
      <c r="D103" s="18"/>
      <c r="E103" s="68" t="s">
        <v>59</v>
      </c>
      <c r="F103" s="532" t="s">
        <v>84</v>
      </c>
      <c r="G103" s="533"/>
      <c r="H103" s="66">
        <v>7</v>
      </c>
      <c r="J103" s="66"/>
      <c r="K103" s="66"/>
      <c r="M103" s="66"/>
    </row>
    <row r="104" spans="1:13">
      <c r="A104">
        <v>103</v>
      </c>
      <c r="B104" s="26"/>
      <c r="C104" s="26"/>
      <c r="D104" s="27">
        <v>4</v>
      </c>
      <c r="E104" s="534" t="s">
        <v>85</v>
      </c>
      <c r="F104" s="535"/>
      <c r="G104" s="536"/>
      <c r="H104" s="28">
        <v>6</v>
      </c>
      <c r="J104" s="30"/>
      <c r="K104" s="30"/>
      <c r="M104" s="30"/>
    </row>
    <row r="105" spans="1:13">
      <c r="A105">
        <v>104</v>
      </c>
      <c r="B105" s="18"/>
      <c r="C105" s="18"/>
      <c r="D105" s="18"/>
      <c r="E105" s="19" t="s">
        <v>9</v>
      </c>
      <c r="F105" s="532" t="s">
        <v>86</v>
      </c>
      <c r="G105" s="533"/>
      <c r="H105" s="69" t="s">
        <v>59</v>
      </c>
      <c r="J105" s="66"/>
      <c r="K105" s="66"/>
      <c r="M105" s="66"/>
    </row>
    <row r="106" spans="1:13">
      <c r="A106">
        <v>105</v>
      </c>
      <c r="B106" s="18"/>
      <c r="C106" s="18"/>
      <c r="D106" s="18"/>
      <c r="E106" s="19" t="s">
        <v>11</v>
      </c>
      <c r="F106" s="532" t="s">
        <v>87</v>
      </c>
      <c r="G106" s="533"/>
      <c r="H106" s="70">
        <v>6</v>
      </c>
      <c r="J106" s="72"/>
      <c r="K106" s="72"/>
      <c r="M106" s="72"/>
    </row>
    <row r="107" spans="1:13">
      <c r="A107">
        <v>106</v>
      </c>
      <c r="B107" s="18"/>
      <c r="C107" s="18"/>
      <c r="D107" s="18"/>
      <c r="E107" s="19" t="s">
        <v>13</v>
      </c>
      <c r="F107" s="532" t="s">
        <v>112</v>
      </c>
      <c r="G107" s="533"/>
      <c r="H107" s="70">
        <v>6</v>
      </c>
      <c r="J107" s="72"/>
      <c r="K107" s="72"/>
      <c r="M107" s="72"/>
    </row>
  </sheetData>
  <autoFilter ref="A2:P107"/>
  <customSheetViews>
    <customSheetView guid="{E05F132A-412E-4237-9871-419D88A58643}" scale="90" showPageBreaks="1" fitToPage="1" printArea="1" showAutoFilter="1" hiddenColumns="1" state="hidden" topLeftCell="B1">
      <pane ySplit="2" topLeftCell="A3" activePane="bottomLeft" state="frozen"/>
      <selection pane="bottomLeft" activeCell="O7" sqref="O7"/>
      <pageMargins left="0.70866141732283472" right="0.70866141732283472" top="0.74803149606299213" bottom="0.74803149606299213" header="0.31496062992125984" footer="0.31496062992125984"/>
      <pageSetup paperSize="9" fitToHeight="0" orientation="portrait" r:id="rId1"/>
      <autoFilter ref="A2:P107"/>
    </customSheetView>
  </customSheetViews>
  <mergeCells count="101">
    <mergeCell ref="F14:G14"/>
    <mergeCell ref="B1:G1"/>
    <mergeCell ref="C3:G3"/>
    <mergeCell ref="E5:G5"/>
    <mergeCell ref="F6:G6"/>
    <mergeCell ref="F7:G7"/>
    <mergeCell ref="F8:G8"/>
    <mergeCell ref="F9:G9"/>
    <mergeCell ref="E10:G10"/>
    <mergeCell ref="F11:G11"/>
    <mergeCell ref="F12:G12"/>
    <mergeCell ref="E13:G13"/>
    <mergeCell ref="F27:G27"/>
    <mergeCell ref="F15:G15"/>
    <mergeCell ref="E17:G17"/>
    <mergeCell ref="F18:G18"/>
    <mergeCell ref="F19:G19"/>
    <mergeCell ref="F20:G20"/>
    <mergeCell ref="E21:G21"/>
    <mergeCell ref="F22:G22"/>
    <mergeCell ref="F23:G23"/>
    <mergeCell ref="F24:G24"/>
    <mergeCell ref="F25:G25"/>
    <mergeCell ref="F26:G26"/>
    <mergeCell ref="E41:G41"/>
    <mergeCell ref="F42:G42"/>
    <mergeCell ref="F43:G43"/>
    <mergeCell ref="F44:G44"/>
    <mergeCell ref="F45:G45"/>
    <mergeCell ref="F46:G46"/>
    <mergeCell ref="F40:G40"/>
    <mergeCell ref="F28:G28"/>
    <mergeCell ref="F29:G29"/>
    <mergeCell ref="F31:G31"/>
    <mergeCell ref="F32:G32"/>
    <mergeCell ref="E33:G33"/>
    <mergeCell ref="F34:G34"/>
    <mergeCell ref="F35:G35"/>
    <mergeCell ref="F36:G36"/>
    <mergeCell ref="F37:G37"/>
    <mergeCell ref="F38:G38"/>
    <mergeCell ref="F39:G39"/>
    <mergeCell ref="F53:G53"/>
    <mergeCell ref="F54:G54"/>
    <mergeCell ref="F55:G55"/>
    <mergeCell ref="F48:G48"/>
    <mergeCell ref="F49:G49"/>
    <mergeCell ref="F50:G50"/>
    <mergeCell ref="F51:G51"/>
    <mergeCell ref="F52:G52"/>
    <mergeCell ref="F90:G90"/>
    <mergeCell ref="F80:G80"/>
    <mergeCell ref="F56:G56"/>
    <mergeCell ref="F57:G57"/>
    <mergeCell ref="D58:G58"/>
    <mergeCell ref="E59:G59"/>
    <mergeCell ref="E63:G63"/>
    <mergeCell ref="E66:G66"/>
    <mergeCell ref="E70:G70"/>
    <mergeCell ref="E74:G74"/>
    <mergeCell ref="E82:G82"/>
    <mergeCell ref="F89:G89"/>
    <mergeCell ref="F99:G99"/>
    <mergeCell ref="F61:G61"/>
    <mergeCell ref="F62:G62"/>
    <mergeCell ref="F65:G65"/>
    <mergeCell ref="F68:G68"/>
    <mergeCell ref="F69:G69"/>
    <mergeCell ref="F72:G72"/>
    <mergeCell ref="F73:G73"/>
    <mergeCell ref="F76:G76"/>
    <mergeCell ref="F77:G77"/>
    <mergeCell ref="F86:G86"/>
    <mergeCell ref="F79:G79"/>
    <mergeCell ref="F85:G85"/>
    <mergeCell ref="F93:G93"/>
    <mergeCell ref="F91:G91"/>
    <mergeCell ref="E100:G100"/>
    <mergeCell ref="F84:G84"/>
    <mergeCell ref="F78:G78"/>
    <mergeCell ref="F81:G81"/>
    <mergeCell ref="F107:G107"/>
    <mergeCell ref="F60:G60"/>
    <mergeCell ref="F64:G64"/>
    <mergeCell ref="F67:G67"/>
    <mergeCell ref="F71:G71"/>
    <mergeCell ref="F75:G75"/>
    <mergeCell ref="F83:G83"/>
    <mergeCell ref="F101:G101"/>
    <mergeCell ref="E102:G102"/>
    <mergeCell ref="F103:G103"/>
    <mergeCell ref="E104:G104"/>
    <mergeCell ref="F105:G105"/>
    <mergeCell ref="F106:G106"/>
    <mergeCell ref="E92:G92"/>
    <mergeCell ref="C96:G96"/>
    <mergeCell ref="E97:G97"/>
    <mergeCell ref="F98:G98"/>
    <mergeCell ref="F94:G94"/>
    <mergeCell ref="E87:G87"/>
    <mergeCell ref="F88:G88"/>
  </mergeCells>
  <pageMargins left="0.70866141732283472" right="0.70866141732283472" top="0.74803149606299213" bottom="0.74803149606299213" header="0.31496062992125984" footer="0.31496062992125984"/>
  <pageSetup paperSize="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N51"/>
  <sheetViews>
    <sheetView topLeftCell="B1" zoomScale="85" workbookViewId="0">
      <pane ySplit="3" topLeftCell="A4" activePane="bottomLeft" state="frozen"/>
      <selection activeCell="B1" sqref="B1"/>
      <selection pane="bottomLeft" activeCell="K6" sqref="K6"/>
    </sheetView>
  </sheetViews>
  <sheetFormatPr defaultColWidth="8.85546875" defaultRowHeight="15"/>
  <cols>
    <col min="1" max="1" width="0" style="313" hidden="1" customWidth="1"/>
    <col min="2" max="3" width="3.42578125" style="313" customWidth="1"/>
    <col min="4" max="4" width="4.42578125" style="313" customWidth="1"/>
    <col min="5" max="5" width="3.42578125" style="376" customWidth="1"/>
    <col min="6" max="6" width="2.85546875" style="377" customWidth="1"/>
    <col min="7" max="7" width="39" style="313" customWidth="1"/>
    <col min="8" max="8" width="7" style="378" bestFit="1" customWidth="1"/>
    <col min="9" max="9" width="2.42578125" style="379" customWidth="1"/>
    <col min="10" max="11" width="11.85546875" style="380" customWidth="1"/>
    <col min="12" max="12" width="2.42578125" style="313" customWidth="1"/>
    <col min="13" max="14" width="48" style="381" customWidth="1"/>
    <col min="15" max="16384" width="8.85546875" style="313"/>
  </cols>
  <sheetData>
    <row r="1" spans="1:14" ht="15.95" customHeight="1">
      <c r="A1" s="313">
        <v>1</v>
      </c>
      <c r="B1" s="574" t="s">
        <v>0</v>
      </c>
      <c r="C1" s="575"/>
      <c r="D1" s="575"/>
      <c r="E1" s="575"/>
      <c r="F1" s="575"/>
      <c r="G1" s="576"/>
      <c r="H1" s="563" t="s">
        <v>158</v>
      </c>
      <c r="I1" s="314"/>
      <c r="J1" s="564" t="s">
        <v>575</v>
      </c>
      <c r="K1" s="565"/>
      <c r="M1" s="564" t="s">
        <v>608</v>
      </c>
      <c r="N1" s="565"/>
    </row>
    <row r="2" spans="1:14">
      <c r="A2" s="313">
        <v>2</v>
      </c>
      <c r="B2" s="577"/>
      <c r="C2" s="578"/>
      <c r="D2" s="578"/>
      <c r="E2" s="578"/>
      <c r="F2" s="578"/>
      <c r="G2" s="579"/>
      <c r="H2" s="563"/>
      <c r="I2" s="314"/>
      <c r="J2" s="315">
        <v>2020</v>
      </c>
      <c r="K2" s="315">
        <v>2021</v>
      </c>
      <c r="M2" s="316" t="s">
        <v>622</v>
      </c>
      <c r="N2" s="317" t="s">
        <v>607</v>
      </c>
    </row>
    <row r="3" spans="1:14" s="318" customFormat="1">
      <c r="B3" s="319"/>
      <c r="C3" s="319"/>
      <c r="D3" s="319"/>
      <c r="E3" s="319"/>
      <c r="F3" s="319"/>
      <c r="G3" s="319"/>
      <c r="H3" s="314"/>
      <c r="I3" s="314"/>
      <c r="J3" s="320"/>
      <c r="K3" s="320"/>
      <c r="M3" s="321"/>
      <c r="N3" s="322"/>
    </row>
    <row r="4" spans="1:14">
      <c r="A4" s="313">
        <v>3</v>
      </c>
      <c r="B4" s="323" t="s">
        <v>4</v>
      </c>
      <c r="C4" s="566" t="s">
        <v>162</v>
      </c>
      <c r="D4" s="567"/>
      <c r="E4" s="567"/>
      <c r="F4" s="567"/>
      <c r="G4" s="567"/>
      <c r="H4" s="324"/>
      <c r="I4" s="325"/>
      <c r="J4" s="324"/>
      <c r="K4" s="324"/>
      <c r="M4" s="326"/>
      <c r="N4" s="326"/>
    </row>
    <row r="5" spans="1:14">
      <c r="A5" s="313">
        <v>4</v>
      </c>
      <c r="B5" s="327"/>
      <c r="C5" s="327" t="s">
        <v>6</v>
      </c>
      <c r="D5" s="571" t="s">
        <v>7</v>
      </c>
      <c r="E5" s="572"/>
      <c r="F5" s="572"/>
      <c r="G5" s="573"/>
      <c r="H5" s="328">
        <v>20</v>
      </c>
      <c r="I5" s="325"/>
      <c r="J5" s="329">
        <f>SUM(J6:J13)</f>
        <v>0</v>
      </c>
      <c r="K5" s="329" t="e">
        <f>'LKE Gab'!M5</f>
        <v>#REF!</v>
      </c>
      <c r="M5" s="330"/>
      <c r="N5" s="330"/>
    </row>
    <row r="6" spans="1:14" s="331" customFormat="1">
      <c r="A6" s="331">
        <v>5</v>
      </c>
      <c r="B6" s="332"/>
      <c r="C6" s="333"/>
      <c r="D6" s="334">
        <v>1</v>
      </c>
      <c r="E6" s="568" t="s">
        <v>8</v>
      </c>
      <c r="F6" s="569"/>
      <c r="G6" s="570"/>
      <c r="H6" s="335">
        <v>2</v>
      </c>
      <c r="I6" s="336"/>
      <c r="J6" s="297"/>
      <c r="K6" s="337" t="e">
        <f>'LKE Gab'!M6</f>
        <v>#REF!</v>
      </c>
      <c r="M6" s="299"/>
      <c r="N6" s="299"/>
    </row>
    <row r="7" spans="1:14" s="331" customFormat="1">
      <c r="A7" s="331">
        <v>10</v>
      </c>
      <c r="B7" s="332"/>
      <c r="C7" s="332"/>
      <c r="D7" s="334">
        <v>2</v>
      </c>
      <c r="E7" s="568" t="s">
        <v>17</v>
      </c>
      <c r="F7" s="569"/>
      <c r="G7" s="570"/>
      <c r="H7" s="335">
        <v>2</v>
      </c>
      <c r="I7" s="336"/>
      <c r="J7" s="297"/>
      <c r="K7" s="337" t="e">
        <f>'LKE Gab'!M11</f>
        <v>#REF!</v>
      </c>
      <c r="M7" s="299"/>
      <c r="N7" s="299"/>
    </row>
    <row r="8" spans="1:14" s="331" customFormat="1">
      <c r="A8" s="331">
        <v>13</v>
      </c>
      <c r="B8" s="332"/>
      <c r="C8" s="332"/>
      <c r="D8" s="333">
        <v>3</v>
      </c>
      <c r="E8" s="568" t="s">
        <v>20</v>
      </c>
      <c r="F8" s="569"/>
      <c r="G8" s="570"/>
      <c r="H8" s="335">
        <v>3</v>
      </c>
      <c r="I8" s="336"/>
      <c r="J8" s="297"/>
      <c r="K8" s="337" t="e">
        <f>'LKE Gab'!M14</f>
        <v>#REF!</v>
      </c>
      <c r="M8" s="299"/>
      <c r="N8" s="299"/>
    </row>
    <row r="9" spans="1:14" s="331" customFormat="1">
      <c r="A9" s="331">
        <v>17</v>
      </c>
      <c r="B9" s="332"/>
      <c r="C9" s="332"/>
      <c r="D9" s="333">
        <v>4</v>
      </c>
      <c r="E9" s="568" t="s">
        <v>23</v>
      </c>
      <c r="F9" s="569"/>
      <c r="G9" s="570"/>
      <c r="H9" s="335">
        <v>2.5</v>
      </c>
      <c r="I9" s="336"/>
      <c r="J9" s="297"/>
      <c r="K9" s="337" t="e">
        <f>'LKE Gab'!M18</f>
        <v>#REF!</v>
      </c>
      <c r="M9" s="299"/>
      <c r="N9" s="299"/>
    </row>
    <row r="10" spans="1:14" s="331" customFormat="1">
      <c r="A10" s="331">
        <v>21</v>
      </c>
      <c r="B10" s="332"/>
      <c r="C10" s="332"/>
      <c r="D10" s="333">
        <v>5</v>
      </c>
      <c r="E10" s="568" t="s">
        <v>27</v>
      </c>
      <c r="F10" s="569"/>
      <c r="G10" s="570"/>
      <c r="H10" s="335">
        <v>3.0000000000000004</v>
      </c>
      <c r="I10" s="336"/>
      <c r="J10" s="297"/>
      <c r="K10" s="337" t="e">
        <f>'LKE Gab'!M22</f>
        <v>#REF!</v>
      </c>
      <c r="M10" s="299"/>
      <c r="N10" s="299"/>
    </row>
    <row r="11" spans="1:14" s="331" customFormat="1">
      <c r="A11" s="331">
        <v>30</v>
      </c>
      <c r="B11" s="332"/>
      <c r="C11" s="332"/>
      <c r="D11" s="333">
        <v>6</v>
      </c>
      <c r="E11" s="338" t="s">
        <v>40</v>
      </c>
      <c r="F11" s="332"/>
      <c r="G11" s="339"/>
      <c r="H11" s="335">
        <v>2.5</v>
      </c>
      <c r="I11" s="336"/>
      <c r="J11" s="297"/>
      <c r="K11" s="337" t="e">
        <f>'LKE Gab'!M31</f>
        <v>#REF!</v>
      </c>
      <c r="M11" s="299"/>
      <c r="N11" s="299"/>
    </row>
    <row r="12" spans="1:14" s="331" customFormat="1">
      <c r="A12" s="331">
        <v>33</v>
      </c>
      <c r="B12" s="332"/>
      <c r="C12" s="332"/>
      <c r="D12" s="333">
        <v>7</v>
      </c>
      <c r="E12" s="568" t="s">
        <v>43</v>
      </c>
      <c r="F12" s="569"/>
      <c r="G12" s="570"/>
      <c r="H12" s="335">
        <v>2.5</v>
      </c>
      <c r="I12" s="336"/>
      <c r="J12" s="297"/>
      <c r="K12" s="337" t="e">
        <f>'LKE Gab'!M34</f>
        <v>#REF!</v>
      </c>
      <c r="M12" s="299"/>
      <c r="N12" s="299"/>
    </row>
    <row r="13" spans="1:14" s="331" customFormat="1">
      <c r="A13" s="331">
        <v>41</v>
      </c>
      <c r="B13" s="332"/>
      <c r="C13" s="332"/>
      <c r="D13" s="333">
        <v>8</v>
      </c>
      <c r="E13" s="568" t="s">
        <v>51</v>
      </c>
      <c r="F13" s="569"/>
      <c r="G13" s="570"/>
      <c r="H13" s="335">
        <v>2.4999999999999996</v>
      </c>
      <c r="I13" s="336"/>
      <c r="J13" s="297"/>
      <c r="K13" s="337" t="e">
        <f>'LKE Gab'!M42</f>
        <v>#REF!</v>
      </c>
      <c r="M13" s="299"/>
      <c r="N13" s="299"/>
    </row>
    <row r="14" spans="1:14">
      <c r="A14" s="313">
        <v>47</v>
      </c>
      <c r="B14" s="327"/>
      <c r="C14" s="327" t="s">
        <v>57</v>
      </c>
      <c r="D14" s="571" t="s">
        <v>58</v>
      </c>
      <c r="E14" s="572"/>
      <c r="F14" s="572"/>
      <c r="G14" s="573"/>
      <c r="H14" s="328">
        <v>10</v>
      </c>
      <c r="I14" s="325"/>
      <c r="J14" s="329">
        <f>SUM(J15:J24)</f>
        <v>0</v>
      </c>
      <c r="K14" s="329">
        <f>'LKE Gab'!M48</f>
        <v>2.3946000000000001</v>
      </c>
      <c r="M14" s="330"/>
      <c r="N14" s="330"/>
    </row>
    <row r="15" spans="1:14" s="331" customFormat="1">
      <c r="A15" s="313">
        <v>48</v>
      </c>
      <c r="B15" s="332"/>
      <c r="C15" s="332"/>
      <c r="D15" s="332"/>
      <c r="E15" s="333" t="s">
        <v>9</v>
      </c>
      <c r="F15" s="580" t="s">
        <v>63</v>
      </c>
      <c r="G15" s="580"/>
      <c r="H15" s="335">
        <v>1</v>
      </c>
      <c r="I15" s="336"/>
      <c r="J15" s="298"/>
      <c r="K15" s="340">
        <f>'LKE Gab'!M49</f>
        <v>0.47</v>
      </c>
      <c r="M15" s="299"/>
      <c r="N15" s="299"/>
    </row>
    <row r="16" spans="1:14" s="331" customFormat="1">
      <c r="A16" s="313">
        <v>49</v>
      </c>
      <c r="B16" s="332"/>
      <c r="C16" s="332"/>
      <c r="D16" s="332"/>
      <c r="E16" s="333" t="s">
        <v>11</v>
      </c>
      <c r="F16" s="580" t="s">
        <v>64</v>
      </c>
      <c r="G16" s="580"/>
      <c r="H16" s="335">
        <v>1</v>
      </c>
      <c r="I16" s="336"/>
      <c r="J16" s="298"/>
      <c r="K16" s="340">
        <f>'LKE Gab'!M50</f>
        <v>0.11109999999999999</v>
      </c>
      <c r="M16" s="299"/>
      <c r="N16" s="299"/>
    </row>
    <row r="17" spans="1:14" s="331" customFormat="1">
      <c r="A17" s="313">
        <v>50</v>
      </c>
      <c r="B17" s="332"/>
      <c r="C17" s="332"/>
      <c r="D17" s="332"/>
      <c r="E17" s="333" t="s">
        <v>13</v>
      </c>
      <c r="F17" s="580" t="s">
        <v>65</v>
      </c>
      <c r="G17" s="580"/>
      <c r="H17" s="335">
        <v>1</v>
      </c>
      <c r="I17" s="336"/>
      <c r="J17" s="298"/>
      <c r="K17" s="340">
        <f>'LKE Gab'!M51</f>
        <v>0</v>
      </c>
      <c r="M17" s="299"/>
      <c r="N17" s="299"/>
    </row>
    <row r="18" spans="1:14" s="331" customFormat="1">
      <c r="A18" s="313">
        <v>51</v>
      </c>
      <c r="B18" s="332"/>
      <c r="C18" s="332"/>
      <c r="D18" s="332"/>
      <c r="E18" s="333" t="s">
        <v>15</v>
      </c>
      <c r="F18" s="580" t="s">
        <v>66</v>
      </c>
      <c r="G18" s="580"/>
      <c r="H18" s="335">
        <v>1</v>
      </c>
      <c r="I18" s="336"/>
      <c r="J18" s="298"/>
      <c r="K18" s="340">
        <f>'LKE Gab'!M52</f>
        <v>0</v>
      </c>
      <c r="M18" s="299"/>
      <c r="N18" s="299"/>
    </row>
    <row r="19" spans="1:14" s="331" customFormat="1">
      <c r="A19" s="313">
        <v>52</v>
      </c>
      <c r="B19" s="332"/>
      <c r="C19" s="332"/>
      <c r="D19" s="332"/>
      <c r="E19" s="333" t="s">
        <v>32</v>
      </c>
      <c r="F19" s="580" t="s">
        <v>67</v>
      </c>
      <c r="G19" s="580"/>
      <c r="H19" s="335">
        <v>1</v>
      </c>
      <c r="I19" s="336"/>
      <c r="J19" s="298"/>
      <c r="K19" s="340">
        <f>'LKE Gab'!M53</f>
        <v>0</v>
      </c>
      <c r="M19" s="299"/>
      <c r="N19" s="299"/>
    </row>
    <row r="20" spans="1:14" s="331" customFormat="1">
      <c r="A20" s="313">
        <v>53</v>
      </c>
      <c r="B20" s="332"/>
      <c r="C20" s="332"/>
      <c r="D20" s="332"/>
      <c r="E20" s="333" t="s">
        <v>34</v>
      </c>
      <c r="F20" s="580" t="s">
        <v>68</v>
      </c>
      <c r="G20" s="580"/>
      <c r="H20" s="335">
        <v>1</v>
      </c>
      <c r="I20" s="336"/>
      <c r="J20" s="298"/>
      <c r="K20" s="340">
        <f>'LKE Gab'!M54</f>
        <v>0</v>
      </c>
      <c r="M20" s="299"/>
      <c r="N20" s="299"/>
    </row>
    <row r="21" spans="1:14" s="331" customFormat="1" ht="30">
      <c r="A21" s="313">
        <v>54</v>
      </c>
      <c r="B21" s="332"/>
      <c r="C21" s="332"/>
      <c r="D21" s="332"/>
      <c r="E21" s="333" t="s">
        <v>36</v>
      </c>
      <c r="F21" s="580" t="s">
        <v>70</v>
      </c>
      <c r="G21" s="580"/>
      <c r="H21" s="335">
        <v>1</v>
      </c>
      <c r="I21" s="336"/>
      <c r="J21" s="298"/>
      <c r="K21" s="340">
        <f>'LKE Gab'!M55</f>
        <v>0</v>
      </c>
      <c r="M21" s="299"/>
      <c r="N21" s="299"/>
    </row>
    <row r="22" spans="1:14" s="331" customFormat="1" ht="17.100000000000001" customHeight="1">
      <c r="A22" s="313">
        <v>55</v>
      </c>
      <c r="B22" s="332"/>
      <c r="C22" s="332"/>
      <c r="D22" s="332"/>
      <c r="E22" s="333" t="s">
        <v>38</v>
      </c>
      <c r="F22" s="580" t="s">
        <v>109</v>
      </c>
      <c r="G22" s="580"/>
      <c r="H22" s="335">
        <v>1</v>
      </c>
      <c r="I22" s="336"/>
      <c r="J22" s="298"/>
      <c r="K22" s="340">
        <f>'LKE Gab'!M56</f>
        <v>0.55090000000000006</v>
      </c>
      <c r="M22" s="299"/>
      <c r="N22" s="299"/>
    </row>
    <row r="23" spans="1:14" s="331" customFormat="1">
      <c r="A23" s="313">
        <v>56</v>
      </c>
      <c r="B23" s="332"/>
      <c r="C23" s="332"/>
      <c r="D23" s="332"/>
      <c r="E23" s="333" t="s">
        <v>108</v>
      </c>
      <c r="F23" s="580" t="s">
        <v>110</v>
      </c>
      <c r="G23" s="580"/>
      <c r="H23" s="335">
        <v>1</v>
      </c>
      <c r="I23" s="336"/>
      <c r="J23" s="298"/>
      <c r="K23" s="340">
        <f>'LKE Gab'!M57</f>
        <v>0.4</v>
      </c>
      <c r="M23" s="299"/>
      <c r="N23" s="299"/>
    </row>
    <row r="24" spans="1:14" s="331" customFormat="1">
      <c r="A24" s="313">
        <v>57</v>
      </c>
      <c r="B24" s="332"/>
      <c r="C24" s="332"/>
      <c r="D24" s="332"/>
      <c r="E24" s="333" t="s">
        <v>111</v>
      </c>
      <c r="F24" s="580" t="s">
        <v>73</v>
      </c>
      <c r="G24" s="580"/>
      <c r="H24" s="335">
        <v>1</v>
      </c>
      <c r="I24" s="336"/>
      <c r="J24" s="298"/>
      <c r="K24" s="340">
        <f>'LKE Gab'!M58</f>
        <v>0.86260000000000003</v>
      </c>
      <c r="M24" s="299"/>
      <c r="N24" s="299"/>
    </row>
    <row r="25" spans="1:14">
      <c r="A25" s="313">
        <v>58</v>
      </c>
      <c r="B25" s="327"/>
      <c r="C25" s="327" t="s">
        <v>534</v>
      </c>
      <c r="D25" s="581" t="s">
        <v>75</v>
      </c>
      <c r="E25" s="581"/>
      <c r="F25" s="581"/>
      <c r="G25" s="581"/>
      <c r="H25" s="328">
        <v>30</v>
      </c>
      <c r="I25" s="325"/>
      <c r="J25" s="329">
        <f>SUM(J26:J33)</f>
        <v>0</v>
      </c>
      <c r="K25" s="329" t="e">
        <f>'LKE Gab'!M59</f>
        <v>#REF!</v>
      </c>
      <c r="M25" s="330"/>
      <c r="N25" s="330"/>
    </row>
    <row r="26" spans="1:14" s="331" customFormat="1">
      <c r="A26" s="331">
        <v>59</v>
      </c>
      <c r="B26" s="332"/>
      <c r="C26" s="332"/>
      <c r="D26" s="333">
        <v>1</v>
      </c>
      <c r="E26" s="568" t="s">
        <v>8</v>
      </c>
      <c r="F26" s="569"/>
      <c r="G26" s="570"/>
      <c r="H26" s="335">
        <v>3</v>
      </c>
      <c r="I26" s="336"/>
      <c r="J26" s="297"/>
      <c r="K26" s="337" t="e">
        <f>'LKE Gab'!M60</f>
        <v>#REF!</v>
      </c>
      <c r="M26" s="299"/>
      <c r="N26" s="299"/>
    </row>
    <row r="27" spans="1:14" s="331" customFormat="1">
      <c r="A27" s="331">
        <v>63</v>
      </c>
      <c r="B27" s="332"/>
      <c r="C27" s="332"/>
      <c r="D27" s="333">
        <v>2</v>
      </c>
      <c r="E27" s="568" t="s">
        <v>17</v>
      </c>
      <c r="F27" s="569"/>
      <c r="G27" s="570"/>
      <c r="H27" s="335">
        <v>3</v>
      </c>
      <c r="I27" s="336"/>
      <c r="J27" s="297"/>
      <c r="K27" s="337" t="e">
        <f>'LKE Gab'!M64</f>
        <v>#REF!</v>
      </c>
      <c r="M27" s="299"/>
      <c r="N27" s="299"/>
    </row>
    <row r="28" spans="1:14" s="331" customFormat="1">
      <c r="A28" s="331">
        <v>66</v>
      </c>
      <c r="B28" s="332"/>
      <c r="C28" s="332"/>
      <c r="D28" s="333">
        <v>3</v>
      </c>
      <c r="E28" s="568" t="s">
        <v>20</v>
      </c>
      <c r="F28" s="569"/>
      <c r="G28" s="570"/>
      <c r="H28" s="335">
        <v>4.5</v>
      </c>
      <c r="I28" s="336"/>
      <c r="J28" s="297"/>
      <c r="K28" s="337" t="e">
        <f>'LKE Gab'!M72</f>
        <v>#REF!</v>
      </c>
      <c r="M28" s="299"/>
      <c r="N28" s="299"/>
    </row>
    <row r="29" spans="1:14" s="331" customFormat="1">
      <c r="A29" s="331">
        <v>70</v>
      </c>
      <c r="B29" s="332"/>
      <c r="C29" s="332"/>
      <c r="D29" s="333">
        <v>4</v>
      </c>
      <c r="E29" s="338" t="s">
        <v>23</v>
      </c>
      <c r="F29" s="332"/>
      <c r="G29" s="332"/>
      <c r="H29" s="335">
        <v>3.75</v>
      </c>
      <c r="I29" s="336"/>
      <c r="J29" s="297"/>
      <c r="K29" s="337" t="e">
        <f>'LKE Gab'!M76</f>
        <v>#REF!</v>
      </c>
      <c r="M29" s="299"/>
      <c r="N29" s="299"/>
    </row>
    <row r="30" spans="1:14" s="331" customFormat="1">
      <c r="A30" s="331">
        <v>74</v>
      </c>
      <c r="B30" s="332"/>
      <c r="C30" s="332"/>
      <c r="D30" s="333">
        <v>5</v>
      </c>
      <c r="E30" s="338" t="s">
        <v>27</v>
      </c>
      <c r="F30" s="332"/>
      <c r="G30" s="341"/>
      <c r="H30" s="335">
        <v>4.5</v>
      </c>
      <c r="I30" s="336"/>
      <c r="J30" s="297"/>
      <c r="K30" s="337" t="e">
        <f>'LKE Gab'!M80</f>
        <v>#REF!</v>
      </c>
      <c r="M30" s="299"/>
      <c r="N30" s="299"/>
    </row>
    <row r="31" spans="1:14" s="331" customFormat="1">
      <c r="A31" s="331">
        <v>82</v>
      </c>
      <c r="B31" s="332"/>
      <c r="C31" s="332"/>
      <c r="D31" s="333">
        <v>6</v>
      </c>
      <c r="E31" s="338" t="s">
        <v>40</v>
      </c>
      <c r="F31" s="332"/>
      <c r="G31" s="332"/>
      <c r="H31" s="335">
        <v>3.75</v>
      </c>
      <c r="I31" s="336"/>
      <c r="J31" s="297"/>
      <c r="K31" s="337" t="e">
        <f>'LKE Gab'!M88</f>
        <v>#REF!</v>
      </c>
      <c r="M31" s="299"/>
      <c r="N31" s="299"/>
    </row>
    <row r="32" spans="1:14" s="331" customFormat="1">
      <c r="A32" s="331">
        <v>87</v>
      </c>
      <c r="B32" s="332"/>
      <c r="C32" s="332"/>
      <c r="D32" s="333">
        <v>7</v>
      </c>
      <c r="E32" s="568" t="s">
        <v>43</v>
      </c>
      <c r="F32" s="569"/>
      <c r="G32" s="570"/>
      <c r="H32" s="335">
        <v>3.75</v>
      </c>
      <c r="I32" s="336"/>
      <c r="J32" s="297"/>
      <c r="K32" s="337" t="e">
        <f>'LKE Gab'!M93</f>
        <v>#REF!</v>
      </c>
      <c r="M32" s="299"/>
      <c r="N32" s="299"/>
    </row>
    <row r="33" spans="1:14" s="331" customFormat="1">
      <c r="A33" s="331">
        <v>92</v>
      </c>
      <c r="B33" s="332"/>
      <c r="C33" s="332"/>
      <c r="D33" s="333">
        <v>8</v>
      </c>
      <c r="E33" s="568" t="s">
        <v>51</v>
      </c>
      <c r="F33" s="569"/>
      <c r="G33" s="570"/>
      <c r="H33" s="335">
        <v>3.75</v>
      </c>
      <c r="I33" s="336"/>
      <c r="J33" s="297"/>
      <c r="K33" s="337" t="e">
        <f>'LKE Gab'!M100</f>
        <v>#REF!</v>
      </c>
      <c r="M33" s="299"/>
      <c r="N33" s="299"/>
    </row>
    <row r="34" spans="1:14">
      <c r="A34" s="313">
        <v>95</v>
      </c>
      <c r="B34" s="582" t="s">
        <v>576</v>
      </c>
      <c r="C34" s="582"/>
      <c r="D34" s="582"/>
      <c r="E34" s="582"/>
      <c r="F34" s="582"/>
      <c r="G34" s="582"/>
      <c r="H34" s="342">
        <v>60</v>
      </c>
      <c r="I34" s="314"/>
      <c r="J34" s="342">
        <f>SUM(J5,J14,J25)</f>
        <v>0</v>
      </c>
      <c r="K34" s="342" t="e">
        <f>'LKE Gab'!M103</f>
        <v>#REF!</v>
      </c>
      <c r="M34" s="343"/>
      <c r="N34" s="343"/>
    </row>
    <row r="35" spans="1:14">
      <c r="B35" s="344"/>
      <c r="C35" s="344"/>
      <c r="D35" s="345"/>
      <c r="E35" s="345"/>
      <c r="F35" s="344"/>
      <c r="G35" s="344"/>
      <c r="H35" s="346"/>
      <c r="I35" s="325"/>
      <c r="J35" s="347"/>
      <c r="K35" s="347"/>
      <c r="M35" s="348"/>
      <c r="N35" s="349"/>
    </row>
    <row r="36" spans="1:14">
      <c r="B36" s="344"/>
      <c r="C36" s="344"/>
      <c r="D36" s="345"/>
      <c r="E36" s="345"/>
      <c r="F36" s="344"/>
      <c r="G36" s="344"/>
      <c r="H36" s="346"/>
      <c r="I36" s="325"/>
      <c r="J36" s="350"/>
      <c r="K36" s="350"/>
      <c r="M36" s="348"/>
      <c r="N36" s="348"/>
    </row>
    <row r="37" spans="1:14">
      <c r="A37" s="313">
        <v>98</v>
      </c>
      <c r="B37" s="351" t="s">
        <v>76</v>
      </c>
      <c r="C37" s="583" t="s">
        <v>77</v>
      </c>
      <c r="D37" s="584"/>
      <c r="E37" s="584"/>
      <c r="F37" s="584"/>
      <c r="G37" s="585"/>
      <c r="H37" s="352"/>
      <c r="I37" s="325"/>
      <c r="J37" s="353"/>
      <c r="K37" s="353"/>
      <c r="M37" s="354"/>
      <c r="N37" s="354"/>
    </row>
    <row r="38" spans="1:14">
      <c r="A38" s="313">
        <v>99</v>
      </c>
      <c r="B38" s="355"/>
      <c r="C38" s="356"/>
      <c r="D38" s="357">
        <v>1</v>
      </c>
      <c r="E38" s="586" t="s">
        <v>78</v>
      </c>
      <c r="F38" s="587"/>
      <c r="G38" s="588"/>
      <c r="H38" s="358">
        <v>10</v>
      </c>
      <c r="I38" s="325"/>
      <c r="J38" s="359">
        <f>SUM(J39:J40)</f>
        <v>0</v>
      </c>
      <c r="K38" s="359">
        <f>'LKE Gab'!M107</f>
        <v>6.9668999999999999</v>
      </c>
      <c r="M38" s="360"/>
      <c r="N38" s="360"/>
    </row>
    <row r="39" spans="1:14" s="331" customFormat="1">
      <c r="A39" s="331">
        <v>100</v>
      </c>
      <c r="B39" s="332"/>
      <c r="C39" s="332"/>
      <c r="D39" s="332"/>
      <c r="E39" s="333" t="s">
        <v>9</v>
      </c>
      <c r="F39" s="361" t="s">
        <v>79</v>
      </c>
      <c r="G39" s="332"/>
      <c r="H39" s="335">
        <v>3</v>
      </c>
      <c r="I39" s="336"/>
      <c r="J39" s="298"/>
      <c r="K39" s="340">
        <f>'LKE Gab'!M108</f>
        <v>3</v>
      </c>
      <c r="M39" s="299"/>
      <c r="N39" s="299"/>
    </row>
    <row r="40" spans="1:14" s="331" customFormat="1">
      <c r="A40" s="331">
        <v>101</v>
      </c>
      <c r="B40" s="332"/>
      <c r="C40" s="332"/>
      <c r="D40" s="332"/>
      <c r="E40" s="333" t="s">
        <v>11</v>
      </c>
      <c r="F40" s="361" t="s">
        <v>80</v>
      </c>
      <c r="G40" s="332"/>
      <c r="H40" s="335">
        <v>7</v>
      </c>
      <c r="I40" s="336"/>
      <c r="J40" s="298"/>
      <c r="K40" s="340">
        <f>'LKE Gab'!M109</f>
        <v>3.9668999999999999</v>
      </c>
      <c r="M40" s="299"/>
      <c r="N40" s="299"/>
    </row>
    <row r="41" spans="1:14">
      <c r="A41" s="313">
        <v>103</v>
      </c>
      <c r="B41" s="362"/>
      <c r="C41" s="362"/>
      <c r="D41" s="363">
        <v>2</v>
      </c>
      <c r="E41" s="589" t="s">
        <v>81</v>
      </c>
      <c r="F41" s="590"/>
      <c r="G41" s="591"/>
      <c r="H41" s="364">
        <v>10</v>
      </c>
      <c r="I41" s="325"/>
      <c r="J41" s="365">
        <f>SUM(J42)</f>
        <v>0</v>
      </c>
      <c r="K41" s="365">
        <f>'LKE Gab'!M110</f>
        <v>7.5</v>
      </c>
      <c r="M41" s="366"/>
      <c r="N41" s="366"/>
    </row>
    <row r="42" spans="1:14" s="331" customFormat="1">
      <c r="A42" s="331">
        <v>104</v>
      </c>
      <c r="B42" s="332"/>
      <c r="C42" s="332"/>
      <c r="D42" s="333"/>
      <c r="E42" s="333" t="s">
        <v>59</v>
      </c>
      <c r="F42" s="361" t="s">
        <v>82</v>
      </c>
      <c r="G42" s="332"/>
      <c r="H42" s="335">
        <v>10</v>
      </c>
      <c r="I42" s="336"/>
      <c r="J42" s="298"/>
      <c r="K42" s="340">
        <f>'LKE Gab'!M111</f>
        <v>7.5</v>
      </c>
      <c r="M42" s="299"/>
      <c r="N42" s="299"/>
    </row>
    <row r="43" spans="1:14">
      <c r="A43" s="313">
        <v>106</v>
      </c>
      <c r="B43" s="362"/>
      <c r="C43" s="362"/>
      <c r="D43" s="363">
        <v>3</v>
      </c>
      <c r="E43" s="589" t="s">
        <v>83</v>
      </c>
      <c r="F43" s="590"/>
      <c r="G43" s="591"/>
      <c r="H43" s="364">
        <v>10</v>
      </c>
      <c r="I43" s="325"/>
      <c r="J43" s="365">
        <f>SUM(J44)</f>
        <v>0</v>
      </c>
      <c r="K43" s="365">
        <f>'LKE Gab'!M112</f>
        <v>0</v>
      </c>
      <c r="M43" s="366"/>
      <c r="N43" s="366"/>
    </row>
    <row r="44" spans="1:14" s="331" customFormat="1">
      <c r="A44" s="331">
        <v>107</v>
      </c>
      <c r="B44" s="332"/>
      <c r="C44" s="332"/>
      <c r="D44" s="333"/>
      <c r="E44" s="333" t="s">
        <v>59</v>
      </c>
      <c r="F44" s="361" t="s">
        <v>84</v>
      </c>
      <c r="G44" s="332"/>
      <c r="H44" s="335">
        <v>10</v>
      </c>
      <c r="I44" s="336"/>
      <c r="J44" s="298"/>
      <c r="K44" s="340">
        <f>'LKE Gab'!M113</f>
        <v>0</v>
      </c>
      <c r="M44" s="299"/>
      <c r="N44" s="299"/>
    </row>
    <row r="45" spans="1:14">
      <c r="A45" s="313">
        <v>109</v>
      </c>
      <c r="B45" s="362"/>
      <c r="C45" s="362"/>
      <c r="D45" s="363">
        <v>4</v>
      </c>
      <c r="E45" s="589" t="s">
        <v>85</v>
      </c>
      <c r="F45" s="590"/>
      <c r="G45" s="591"/>
      <c r="H45" s="364">
        <v>10</v>
      </c>
      <c r="I45" s="325"/>
      <c r="J45" s="365">
        <f>SUM(J46:J48)</f>
        <v>0</v>
      </c>
      <c r="K45" s="365">
        <f>'LKE Gab'!M114</f>
        <v>0</v>
      </c>
      <c r="M45" s="366"/>
      <c r="N45" s="366"/>
    </row>
    <row r="46" spans="1:14" s="331" customFormat="1">
      <c r="A46" s="331">
        <v>110</v>
      </c>
      <c r="B46" s="332"/>
      <c r="C46" s="332"/>
      <c r="D46" s="333"/>
      <c r="E46" s="333" t="s">
        <v>9</v>
      </c>
      <c r="F46" s="361" t="s">
        <v>86</v>
      </c>
      <c r="G46" s="332"/>
      <c r="H46" s="335">
        <v>5</v>
      </c>
      <c r="I46" s="336"/>
      <c r="J46" s="298"/>
      <c r="K46" s="340" t="str">
        <f>'LKE Gab'!M115</f>
        <v>Blm Diisi</v>
      </c>
      <c r="M46" s="299"/>
      <c r="N46" s="299"/>
    </row>
    <row r="47" spans="1:14" s="331" customFormat="1">
      <c r="A47" s="331">
        <v>111</v>
      </c>
      <c r="B47" s="332"/>
      <c r="C47" s="332"/>
      <c r="D47" s="333"/>
      <c r="E47" s="333" t="s">
        <v>11</v>
      </c>
      <c r="F47" s="361" t="s">
        <v>87</v>
      </c>
      <c r="G47" s="332"/>
      <c r="H47" s="335">
        <v>2</v>
      </c>
      <c r="I47" s="336"/>
      <c r="J47" s="298"/>
      <c r="K47" s="340">
        <f>'LKE Gab'!M116</f>
        <v>0</v>
      </c>
      <c r="M47" s="299"/>
      <c r="N47" s="299"/>
    </row>
    <row r="48" spans="1:14" s="331" customFormat="1">
      <c r="A48" s="331">
        <v>112</v>
      </c>
      <c r="B48" s="332"/>
      <c r="C48" s="332"/>
      <c r="D48" s="333"/>
      <c r="E48" s="333" t="s">
        <v>13</v>
      </c>
      <c r="F48" s="361" t="s">
        <v>112</v>
      </c>
      <c r="G48" s="332"/>
      <c r="H48" s="335">
        <v>3</v>
      </c>
      <c r="I48" s="336"/>
      <c r="J48" s="298"/>
      <c r="K48" s="340">
        <f>'LKE Gab'!M117</f>
        <v>0</v>
      </c>
      <c r="M48" s="299"/>
      <c r="N48" s="299"/>
    </row>
    <row r="49" spans="1:14">
      <c r="A49" s="313">
        <v>114</v>
      </c>
      <c r="B49" s="592" t="s">
        <v>577</v>
      </c>
      <c r="C49" s="592"/>
      <c r="D49" s="592"/>
      <c r="E49" s="592"/>
      <c r="F49" s="592"/>
      <c r="G49" s="592"/>
      <c r="H49" s="367">
        <v>40</v>
      </c>
      <c r="I49" s="314"/>
      <c r="J49" s="367">
        <f>SUM(J38,J41,J43,J45)</f>
        <v>0</v>
      </c>
      <c r="K49" s="367">
        <f>'LKE Gab'!M118</f>
        <v>14.466899999999999</v>
      </c>
      <c r="M49" s="343"/>
      <c r="N49" s="343"/>
    </row>
    <row r="50" spans="1:14" s="368" customFormat="1">
      <c r="B50" s="369"/>
      <c r="C50" s="369"/>
      <c r="D50" s="370"/>
      <c r="E50" s="370"/>
      <c r="F50" s="369"/>
      <c r="G50" s="369"/>
      <c r="H50" s="371"/>
      <c r="I50" s="314"/>
      <c r="J50" s="372"/>
      <c r="K50" s="372"/>
      <c r="M50" s="382"/>
      <c r="N50" s="382"/>
    </row>
    <row r="51" spans="1:14" ht="15.75">
      <c r="A51" s="313">
        <v>116</v>
      </c>
      <c r="B51" s="593" t="s">
        <v>578</v>
      </c>
      <c r="C51" s="593"/>
      <c r="D51" s="593"/>
      <c r="E51" s="593"/>
      <c r="F51" s="593"/>
      <c r="G51" s="593"/>
      <c r="H51" s="373">
        <v>100</v>
      </c>
      <c r="I51" s="314"/>
      <c r="J51" s="374">
        <f>SUM(J34,J49)</f>
        <v>0</v>
      </c>
      <c r="K51" s="374" t="e">
        <f>'LKE Gab'!M120</f>
        <v>#REF!</v>
      </c>
      <c r="M51" s="375"/>
      <c r="N51" s="375"/>
    </row>
  </sheetData>
  <autoFilter ref="A3:N51"/>
  <customSheetViews>
    <customSheetView guid="{E05F132A-412E-4237-9871-419D88A58643}" scale="85" showAutoFilter="1" hiddenColumns="1" topLeftCell="B1">
      <pane ySplit="3" topLeftCell="A4" activePane="bottomLeft" state="frozen"/>
      <selection pane="bottomLeft" activeCell="K26" sqref="K26"/>
      <pageMargins left="0.7" right="0.7" top="0.75" bottom="0.75" header="0.3" footer="0.3"/>
      <autoFilter ref="A3:N51"/>
    </customSheetView>
  </customSheetViews>
  <mergeCells count="38">
    <mergeCell ref="E41:G41"/>
    <mergeCell ref="E43:G43"/>
    <mergeCell ref="E45:G45"/>
    <mergeCell ref="B49:G49"/>
    <mergeCell ref="B51:G51"/>
    <mergeCell ref="E33:G33"/>
    <mergeCell ref="B34:G34"/>
    <mergeCell ref="C37:G37"/>
    <mergeCell ref="E38:G38"/>
    <mergeCell ref="E32:G32"/>
    <mergeCell ref="E28:G28"/>
    <mergeCell ref="E26:G26"/>
    <mergeCell ref="E27:G27"/>
    <mergeCell ref="F20:G20"/>
    <mergeCell ref="F21:G21"/>
    <mergeCell ref="F22:G22"/>
    <mergeCell ref="F23:G23"/>
    <mergeCell ref="F24:G24"/>
    <mergeCell ref="D25:G25"/>
    <mergeCell ref="E8:G8"/>
    <mergeCell ref="D5:G5"/>
    <mergeCell ref="E6:G6"/>
    <mergeCell ref="B1:G2"/>
    <mergeCell ref="F19:G19"/>
    <mergeCell ref="E13:G13"/>
    <mergeCell ref="E12:G12"/>
    <mergeCell ref="E9:G9"/>
    <mergeCell ref="E10:G10"/>
    <mergeCell ref="D14:G14"/>
    <mergeCell ref="F15:G15"/>
    <mergeCell ref="F16:G16"/>
    <mergeCell ref="F17:G17"/>
    <mergeCell ref="F18:G18"/>
    <mergeCell ref="H1:H2"/>
    <mergeCell ref="J1:K1"/>
    <mergeCell ref="M1:N1"/>
    <mergeCell ref="C4:G4"/>
    <mergeCell ref="E7:G7"/>
  </mergeCells>
  <dataValidations count="1">
    <dataValidation type="decimal" allowBlank="1" showInputMessage="1" showErrorMessage="1" sqref="K39:K40 K44 K42 K46:K48">
      <formula1>0</formula1>
      <formula2>100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P120"/>
  <sheetViews>
    <sheetView topLeftCell="B1" zoomScale="93" zoomScaleNormal="93" workbookViewId="0">
      <pane ySplit="3" topLeftCell="A53" activePane="bottomLeft" state="frozen"/>
      <selection activeCell="B1" sqref="A1:XFD1048576"/>
      <selection pane="bottomLeft" activeCell="J61" sqref="J61"/>
    </sheetView>
  </sheetViews>
  <sheetFormatPr defaultColWidth="8.85546875" defaultRowHeight="15"/>
  <cols>
    <col min="1" max="1" width="0" style="85" hidden="1" customWidth="1"/>
    <col min="2" max="3" width="3.42578125" style="85" customWidth="1"/>
    <col min="4" max="4" width="4.42578125" style="85" customWidth="1"/>
    <col min="5" max="5" width="3.42578125" style="249" customWidth="1"/>
    <col min="6" max="6" width="2.85546875" style="250" customWidth="1"/>
    <col min="7" max="7" width="45.28515625" style="85" customWidth="1"/>
    <col min="8" max="8" width="7" style="248" bestFit="1" customWidth="1"/>
    <col min="9" max="9" width="2.42578125" style="237" customWidth="1"/>
    <col min="10" max="11" width="12.42578125" style="248" customWidth="1"/>
    <col min="12" max="12" width="2.28515625" style="237" customWidth="1"/>
    <col min="13" max="13" width="11.85546875" style="257" customWidth="1"/>
    <col min="14" max="14" width="2.28515625" style="85" customWidth="1"/>
    <col min="15" max="16" width="48" style="295" customWidth="1"/>
    <col min="17" max="16384" width="8.85546875" style="85"/>
  </cols>
  <sheetData>
    <row r="1" spans="1:16" ht="15.95" customHeight="1">
      <c r="A1" s="85">
        <v>1</v>
      </c>
      <c r="B1" s="607" t="s">
        <v>0</v>
      </c>
      <c r="C1" s="608"/>
      <c r="D1" s="608"/>
      <c r="E1" s="608"/>
      <c r="F1" s="608"/>
      <c r="G1" s="609"/>
      <c r="H1" s="594" t="s">
        <v>158</v>
      </c>
      <c r="I1" s="119"/>
      <c r="J1" s="613" t="s">
        <v>569</v>
      </c>
      <c r="K1" s="613"/>
      <c r="L1" s="236"/>
      <c r="M1" s="594" t="s">
        <v>575</v>
      </c>
      <c r="O1" s="620" t="s">
        <v>571</v>
      </c>
      <c r="P1" s="621"/>
    </row>
    <row r="2" spans="1:16">
      <c r="A2" s="85">
        <v>2</v>
      </c>
      <c r="B2" s="610"/>
      <c r="C2" s="611"/>
      <c r="D2" s="611"/>
      <c r="E2" s="611"/>
      <c r="F2" s="611"/>
      <c r="G2" s="612"/>
      <c r="H2" s="594"/>
      <c r="I2" s="119"/>
      <c r="J2" s="206" t="s">
        <v>117</v>
      </c>
      <c r="K2" s="271" t="s">
        <v>118</v>
      </c>
      <c r="L2" s="236"/>
      <c r="M2" s="594"/>
      <c r="O2" s="206" t="s">
        <v>117</v>
      </c>
      <c r="P2" s="271" t="s">
        <v>118</v>
      </c>
    </row>
    <row r="3" spans="1:16" s="120" customFormat="1">
      <c r="B3" s="118"/>
      <c r="C3" s="118"/>
      <c r="D3" s="118"/>
      <c r="E3" s="118"/>
      <c r="F3" s="118"/>
      <c r="G3" s="118"/>
      <c r="H3" s="119"/>
      <c r="I3" s="119"/>
      <c r="J3" s="118"/>
      <c r="K3" s="236"/>
      <c r="L3" s="236"/>
      <c r="M3" s="272"/>
      <c r="O3" s="285"/>
      <c r="P3" s="286"/>
    </row>
    <row r="4" spans="1:16">
      <c r="A4" s="85">
        <v>3</v>
      </c>
      <c r="B4" s="273" t="s">
        <v>4</v>
      </c>
      <c r="C4" s="596" t="s">
        <v>162</v>
      </c>
      <c r="D4" s="597"/>
      <c r="E4" s="597"/>
      <c r="F4" s="597"/>
      <c r="G4" s="597"/>
      <c r="H4" s="274">
        <v>60</v>
      </c>
      <c r="I4" s="235"/>
      <c r="J4" s="274">
        <f>SUM(J5,J48,J59)</f>
        <v>33.650594545122644</v>
      </c>
      <c r="K4" s="274" t="e">
        <f>SUM(K5,K48,K59)</f>
        <v>#REF!</v>
      </c>
      <c r="L4" s="235"/>
      <c r="M4" s="274" t="e">
        <f>SUM(M5,M48,M59)</f>
        <v>#REF!</v>
      </c>
      <c r="O4" s="121"/>
      <c r="P4" s="121"/>
    </row>
    <row r="5" spans="1:16">
      <c r="A5" s="85">
        <v>4</v>
      </c>
      <c r="B5" s="86"/>
      <c r="C5" s="86" t="s">
        <v>6</v>
      </c>
      <c r="D5" s="601" t="s">
        <v>7</v>
      </c>
      <c r="E5" s="602"/>
      <c r="F5" s="602"/>
      <c r="G5" s="603"/>
      <c r="H5" s="159">
        <v>20</v>
      </c>
      <c r="I5" s="235"/>
      <c r="J5" s="275">
        <f>SUM(J6,J11,J14,J18,J22,J31,J34,J42)</f>
        <v>14.025400000000001</v>
      </c>
      <c r="K5" s="275" t="e">
        <f>SUM(K6,K11,K14,K18,K22,K31,K34,K42)</f>
        <v>#REF!</v>
      </c>
      <c r="L5" s="235"/>
      <c r="M5" s="276" t="e">
        <f>SUM(M6,M11,M14,M18,M22,M31,M34,M42)</f>
        <v>#REF!</v>
      </c>
      <c r="O5" s="287"/>
      <c r="P5" s="287"/>
    </row>
    <row r="6" spans="1:16">
      <c r="A6" s="85">
        <v>5</v>
      </c>
      <c r="B6" s="277"/>
      <c r="C6" s="278"/>
      <c r="D6" s="279">
        <v>1</v>
      </c>
      <c r="E6" s="598" t="s">
        <v>8</v>
      </c>
      <c r="F6" s="599"/>
      <c r="G6" s="600"/>
      <c r="H6" s="280">
        <v>2</v>
      </c>
      <c r="I6" s="235"/>
      <c r="J6" s="280">
        <f>SUM(J7:J10)</f>
        <v>1.5386666666666668</v>
      </c>
      <c r="K6" s="280" t="e">
        <f>SUM(K7:K10)</f>
        <v>#REF!</v>
      </c>
      <c r="L6" s="235"/>
      <c r="M6" s="282" t="e">
        <f>SUM(M7:M10)</f>
        <v>#REF!</v>
      </c>
      <c r="O6" s="288"/>
      <c r="P6" s="288"/>
    </row>
    <row r="7" spans="1:16" s="259" customFormat="1">
      <c r="A7" s="85">
        <v>6</v>
      </c>
      <c r="B7" s="138"/>
      <c r="C7" s="138"/>
      <c r="D7" s="92"/>
      <c r="E7" s="92" t="s">
        <v>9</v>
      </c>
      <c r="F7" s="595" t="s">
        <v>88</v>
      </c>
      <c r="G7" s="595"/>
      <c r="H7" s="93">
        <v>0.4</v>
      </c>
      <c r="I7" s="258"/>
      <c r="J7" s="93">
        <f>Pusat!L6</f>
        <v>0.4</v>
      </c>
      <c r="K7" s="93" t="e">
        <f>'Ctt Unit'!I6</f>
        <v>#REF!</v>
      </c>
      <c r="L7" s="258"/>
      <c r="M7" s="153" t="e">
        <f>AVERAGE(J7:K7)</f>
        <v>#REF!</v>
      </c>
      <c r="O7" s="299"/>
      <c r="P7" s="129" t="str">
        <f>'Ctt Unit'!L6</f>
        <v>-</v>
      </c>
    </row>
    <row r="8" spans="1:16" s="259" customFormat="1">
      <c r="A8" s="85">
        <v>7</v>
      </c>
      <c r="B8" s="260"/>
      <c r="C8" s="260"/>
      <c r="D8" s="136"/>
      <c r="E8" s="92" t="s">
        <v>11</v>
      </c>
      <c r="F8" s="595" t="s">
        <v>89</v>
      </c>
      <c r="G8" s="595"/>
      <c r="H8" s="93">
        <v>0.4</v>
      </c>
      <c r="I8" s="258"/>
      <c r="J8" s="93">
        <f>Pusat!L10</f>
        <v>0.32000000000000006</v>
      </c>
      <c r="K8" s="93" t="e">
        <f>'Ctt Unit'!I7</f>
        <v>#REF!</v>
      </c>
      <c r="L8" s="258"/>
      <c r="M8" s="153" t="e">
        <f t="shared" ref="M8:M58" si="0">AVERAGE(J8:K8)</f>
        <v>#REF!</v>
      </c>
      <c r="O8" s="299"/>
      <c r="P8" s="129" t="str">
        <f>'Ctt Unit'!L7</f>
        <v>-</v>
      </c>
    </row>
    <row r="9" spans="1:16" s="259" customFormat="1">
      <c r="A9" s="85">
        <v>8</v>
      </c>
      <c r="B9" s="138"/>
      <c r="C9" s="138"/>
      <c r="D9" s="92"/>
      <c r="E9" s="92" t="s">
        <v>13</v>
      </c>
      <c r="F9" s="595" t="s">
        <v>90</v>
      </c>
      <c r="G9" s="595"/>
      <c r="H9" s="93">
        <v>0.8</v>
      </c>
      <c r="I9" s="258"/>
      <c r="J9" s="93">
        <f>Pusat!L16</f>
        <v>0.55200000000000005</v>
      </c>
      <c r="K9" s="93" t="e">
        <f>'Ctt Unit'!I8</f>
        <v>#REF!</v>
      </c>
      <c r="L9" s="258"/>
      <c r="M9" s="153" t="e">
        <f t="shared" si="0"/>
        <v>#REF!</v>
      </c>
      <c r="O9" s="299"/>
      <c r="P9" s="129" t="str">
        <f>'Ctt Unit'!L8</f>
        <v>-</v>
      </c>
    </row>
    <row r="10" spans="1:16" s="259" customFormat="1">
      <c r="A10" s="85">
        <v>9</v>
      </c>
      <c r="B10" s="138"/>
      <c r="C10" s="138"/>
      <c r="D10" s="92"/>
      <c r="E10" s="92" t="s">
        <v>15</v>
      </c>
      <c r="F10" s="595" t="s">
        <v>91</v>
      </c>
      <c r="G10" s="595"/>
      <c r="H10" s="93">
        <v>0.4</v>
      </c>
      <c r="I10" s="258"/>
      <c r="J10" s="93">
        <f>Pusat!L24</f>
        <v>0.26666666666666666</v>
      </c>
      <c r="K10" s="93" t="e">
        <f>'Ctt Unit'!I9</f>
        <v>#REF!</v>
      </c>
      <c r="L10" s="258"/>
      <c r="M10" s="153" t="e">
        <f t="shared" si="0"/>
        <v>#REF!</v>
      </c>
      <c r="O10" s="299"/>
      <c r="P10" s="129" t="str">
        <f>'Ctt Unit'!L9</f>
        <v>-</v>
      </c>
    </row>
    <row r="11" spans="1:16">
      <c r="A11" s="85">
        <v>10</v>
      </c>
      <c r="B11" s="277"/>
      <c r="C11" s="277"/>
      <c r="D11" s="279">
        <v>2</v>
      </c>
      <c r="E11" s="598" t="s">
        <v>17</v>
      </c>
      <c r="F11" s="599"/>
      <c r="G11" s="600"/>
      <c r="H11" s="280">
        <v>2</v>
      </c>
      <c r="I11" s="235"/>
      <c r="J11" s="280">
        <f>SUM(J12:J13)</f>
        <v>1.75</v>
      </c>
      <c r="K11" s="280" t="e">
        <f>SUM(K12:K13)</f>
        <v>#REF!</v>
      </c>
      <c r="L11" s="235"/>
      <c r="M11" s="282" t="e">
        <f>SUM(M12:M13)</f>
        <v>#REF!</v>
      </c>
      <c r="O11" s="288"/>
      <c r="P11" s="288"/>
    </row>
    <row r="12" spans="1:16" s="259" customFormat="1">
      <c r="A12" s="85">
        <v>11</v>
      </c>
      <c r="B12" s="138"/>
      <c r="C12" s="138"/>
      <c r="D12" s="92"/>
      <c r="E12" s="92" t="s">
        <v>9</v>
      </c>
      <c r="F12" s="595" t="s">
        <v>92</v>
      </c>
      <c r="G12" s="595"/>
      <c r="H12" s="93">
        <v>1</v>
      </c>
      <c r="I12" s="258"/>
      <c r="J12" s="93">
        <f>Pusat!L29</f>
        <v>0.75</v>
      </c>
      <c r="K12" s="93" t="e">
        <f>'Ctt Unit'!I11</f>
        <v>#REF!</v>
      </c>
      <c r="L12" s="258"/>
      <c r="M12" s="153" t="e">
        <f t="shared" si="0"/>
        <v>#REF!</v>
      </c>
      <c r="O12" s="299"/>
      <c r="P12" s="129" t="str">
        <f>'Ctt Unit'!L11</f>
        <v>-</v>
      </c>
    </row>
    <row r="13" spans="1:16" s="259" customFormat="1" ht="30" customHeight="1">
      <c r="A13" s="85">
        <v>12</v>
      </c>
      <c r="B13" s="138"/>
      <c r="C13" s="138"/>
      <c r="D13" s="136"/>
      <c r="E13" s="92" t="s">
        <v>11</v>
      </c>
      <c r="F13" s="595" t="s">
        <v>93</v>
      </c>
      <c r="G13" s="595"/>
      <c r="H13" s="93">
        <v>1</v>
      </c>
      <c r="I13" s="258"/>
      <c r="J13" s="93">
        <f>Pusat!L32</f>
        <v>1</v>
      </c>
      <c r="K13" s="261"/>
      <c r="L13" s="258"/>
      <c r="M13" s="153">
        <f t="shared" si="0"/>
        <v>1</v>
      </c>
      <c r="O13" s="299"/>
      <c r="P13" s="289"/>
    </row>
    <row r="14" spans="1:16">
      <c r="A14" s="85">
        <v>13</v>
      </c>
      <c r="B14" s="88"/>
      <c r="C14" s="88"/>
      <c r="D14" s="98">
        <v>3</v>
      </c>
      <c r="E14" s="598" t="s">
        <v>20</v>
      </c>
      <c r="F14" s="599"/>
      <c r="G14" s="600"/>
      <c r="H14" s="15">
        <v>3</v>
      </c>
      <c r="I14" s="235"/>
      <c r="J14" s="15">
        <f>SUM(J15:J17)</f>
        <v>2.1</v>
      </c>
      <c r="K14" s="15" t="e">
        <f>SUM(K15:K17)</f>
        <v>#REF!</v>
      </c>
      <c r="L14" s="235"/>
      <c r="M14" s="251" t="e">
        <f>SUM(M15:M17)</f>
        <v>#REF!</v>
      </c>
      <c r="O14" s="123"/>
      <c r="P14" s="123"/>
    </row>
    <row r="15" spans="1:16" s="259" customFormat="1">
      <c r="A15" s="85">
        <v>14</v>
      </c>
      <c r="B15" s="138"/>
      <c r="C15" s="138"/>
      <c r="D15" s="138"/>
      <c r="E15" s="92" t="s">
        <v>9</v>
      </c>
      <c r="F15" s="595" t="s">
        <v>121</v>
      </c>
      <c r="G15" s="595"/>
      <c r="H15" s="93">
        <v>1</v>
      </c>
      <c r="I15" s="258"/>
      <c r="J15" s="93">
        <f>Pusat!L36</f>
        <v>0.6</v>
      </c>
      <c r="K15" s="261"/>
      <c r="L15" s="258"/>
      <c r="M15" s="153">
        <f t="shared" si="0"/>
        <v>0.6</v>
      </c>
      <c r="O15" s="299"/>
      <c r="P15" s="289"/>
    </row>
    <row r="16" spans="1:16" s="259" customFormat="1">
      <c r="A16" s="85">
        <v>15</v>
      </c>
      <c r="B16" s="138"/>
      <c r="C16" s="138"/>
      <c r="D16" s="138"/>
      <c r="E16" s="92" t="s">
        <v>11</v>
      </c>
      <c r="F16" s="595" t="s">
        <v>122</v>
      </c>
      <c r="G16" s="595"/>
      <c r="H16" s="93">
        <v>1</v>
      </c>
      <c r="I16" s="258"/>
      <c r="J16" s="93">
        <f>Pusat!L42</f>
        <v>1</v>
      </c>
      <c r="K16" s="93" t="e">
        <f>'Ctt Unit'!I13</f>
        <v>#REF!</v>
      </c>
      <c r="L16" s="258"/>
      <c r="M16" s="153" t="e">
        <f t="shared" si="0"/>
        <v>#REF!</v>
      </c>
      <c r="O16" s="299"/>
      <c r="P16" s="129" t="str">
        <f>'Ctt Unit'!L13</f>
        <v>-</v>
      </c>
    </row>
    <row r="17" spans="1:16" s="259" customFormat="1">
      <c r="A17" s="85">
        <v>16</v>
      </c>
      <c r="B17" s="138"/>
      <c r="C17" s="138"/>
      <c r="D17" s="136"/>
      <c r="E17" s="92" t="s">
        <v>13</v>
      </c>
      <c r="F17" s="595" t="s">
        <v>113</v>
      </c>
      <c r="G17" s="595"/>
      <c r="H17" s="93">
        <v>1</v>
      </c>
      <c r="I17" s="258"/>
      <c r="J17" s="93">
        <f>Pusat!L54</f>
        <v>0.5</v>
      </c>
      <c r="K17" s="93" t="e">
        <f>'Ctt Unit'!I14</f>
        <v>#REF!</v>
      </c>
      <c r="L17" s="258"/>
      <c r="M17" s="153" t="e">
        <f t="shared" si="0"/>
        <v>#REF!</v>
      </c>
      <c r="O17" s="299"/>
      <c r="P17" s="129" t="str">
        <f>'Ctt Unit'!L14</f>
        <v>-</v>
      </c>
    </row>
    <row r="18" spans="1:16">
      <c r="A18" s="85">
        <v>17</v>
      </c>
      <c r="B18" s="88"/>
      <c r="C18" s="88"/>
      <c r="D18" s="98">
        <v>4</v>
      </c>
      <c r="E18" s="614" t="s">
        <v>23</v>
      </c>
      <c r="F18" s="615"/>
      <c r="G18" s="616"/>
      <c r="H18" s="15">
        <v>2.5</v>
      </c>
      <c r="I18" s="235"/>
      <c r="J18" s="15">
        <f>SUM(J19:J21)</f>
        <v>1.4583333333333333</v>
      </c>
      <c r="K18" s="15" t="e">
        <f>SUM(K19:K21)</f>
        <v>#REF!</v>
      </c>
      <c r="L18" s="235"/>
      <c r="M18" s="251" t="e">
        <f>SUM(M19:M21)</f>
        <v>#REF!</v>
      </c>
      <c r="O18" s="123"/>
      <c r="P18" s="123"/>
    </row>
    <row r="19" spans="1:16" s="259" customFormat="1">
      <c r="A19" s="85">
        <v>18</v>
      </c>
      <c r="B19" s="138"/>
      <c r="C19" s="138"/>
      <c r="D19" s="138"/>
      <c r="E19" s="92" t="s">
        <v>9</v>
      </c>
      <c r="F19" s="595" t="s">
        <v>125</v>
      </c>
      <c r="G19" s="595"/>
      <c r="H19" s="93">
        <v>0.5</v>
      </c>
      <c r="I19" s="258"/>
      <c r="J19" s="93">
        <f>Pusat!L58</f>
        <v>0.33333333333333331</v>
      </c>
      <c r="K19" s="93" t="e">
        <f>'Ctt Unit'!I16</f>
        <v>#REF!</v>
      </c>
      <c r="L19" s="258"/>
      <c r="M19" s="153" t="e">
        <f t="shared" si="0"/>
        <v>#REF!</v>
      </c>
      <c r="O19" s="299"/>
      <c r="P19" s="129" t="str">
        <f>'Ctt Unit'!L16</f>
        <v>-</v>
      </c>
    </row>
    <row r="20" spans="1:16" s="259" customFormat="1">
      <c r="A20" s="85">
        <v>19</v>
      </c>
      <c r="B20" s="138"/>
      <c r="C20" s="138"/>
      <c r="D20" s="138"/>
      <c r="E20" s="92" t="s">
        <v>11</v>
      </c>
      <c r="F20" s="595" t="s">
        <v>126</v>
      </c>
      <c r="G20" s="595"/>
      <c r="H20" s="93">
        <v>1.5</v>
      </c>
      <c r="I20" s="258"/>
      <c r="J20" s="93">
        <f>Pusat!L68</f>
        <v>0.75</v>
      </c>
      <c r="K20" s="261"/>
      <c r="L20" s="258"/>
      <c r="M20" s="153">
        <f t="shared" si="0"/>
        <v>0.75</v>
      </c>
      <c r="O20" s="299"/>
      <c r="P20" s="289"/>
    </row>
    <row r="21" spans="1:16" s="259" customFormat="1">
      <c r="A21" s="85">
        <v>20</v>
      </c>
      <c r="B21" s="138"/>
      <c r="C21" s="138"/>
      <c r="D21" s="138"/>
      <c r="E21" s="92" t="s">
        <v>13</v>
      </c>
      <c r="F21" s="595" t="s">
        <v>94</v>
      </c>
      <c r="G21" s="595"/>
      <c r="H21" s="93">
        <v>0.5</v>
      </c>
      <c r="I21" s="258"/>
      <c r="J21" s="93">
        <f>Pusat!L77</f>
        <v>0.375</v>
      </c>
      <c r="K21" s="93" t="e">
        <f>'Ctt Unit'!I17</f>
        <v>#REF!</v>
      </c>
      <c r="L21" s="258"/>
      <c r="M21" s="153" t="e">
        <f t="shared" si="0"/>
        <v>#REF!</v>
      </c>
      <c r="O21" s="299"/>
      <c r="P21" s="129" t="str">
        <f>'Ctt Unit'!L17</f>
        <v>-</v>
      </c>
    </row>
    <row r="22" spans="1:16">
      <c r="A22" s="85">
        <v>21</v>
      </c>
      <c r="B22" s="88"/>
      <c r="C22" s="88"/>
      <c r="D22" s="98">
        <v>5</v>
      </c>
      <c r="E22" s="614" t="s">
        <v>27</v>
      </c>
      <c r="F22" s="615"/>
      <c r="G22" s="616"/>
      <c r="H22" s="15">
        <v>3.0000000000000004</v>
      </c>
      <c r="I22" s="235"/>
      <c r="J22" s="15">
        <f>SUM(J23:J30)</f>
        <v>2.6109000000000004</v>
      </c>
      <c r="K22" s="15" t="e">
        <f>SUM(K23:K30)</f>
        <v>#REF!</v>
      </c>
      <c r="L22" s="235"/>
      <c r="M22" s="251" t="e">
        <f>SUM(M23:M30)</f>
        <v>#REF!</v>
      </c>
      <c r="O22" s="123"/>
      <c r="P22" s="123"/>
    </row>
    <row r="23" spans="1:16" s="259" customFormat="1" ht="30.95" customHeight="1">
      <c r="A23" s="85">
        <v>22</v>
      </c>
      <c r="B23" s="138"/>
      <c r="C23" s="138"/>
      <c r="D23" s="138"/>
      <c r="E23" s="92" t="s">
        <v>9</v>
      </c>
      <c r="F23" s="595" t="s">
        <v>132</v>
      </c>
      <c r="G23" s="595"/>
      <c r="H23" s="93">
        <v>0.2</v>
      </c>
      <c r="I23" s="258"/>
      <c r="J23" s="93">
        <f>Pusat!L81</f>
        <v>0.2</v>
      </c>
      <c r="K23" s="93" t="e">
        <f>'Ctt Unit'!I19</f>
        <v>#REF!</v>
      </c>
      <c r="L23" s="258"/>
      <c r="M23" s="153" t="e">
        <f t="shared" si="0"/>
        <v>#REF!</v>
      </c>
      <c r="O23" s="299"/>
      <c r="P23" s="129" t="str">
        <f>'Ctt Unit'!L19</f>
        <v>-</v>
      </c>
    </row>
    <row r="24" spans="1:16" s="259" customFormat="1" ht="32.1" customHeight="1">
      <c r="A24" s="85">
        <v>23</v>
      </c>
      <c r="B24" s="138"/>
      <c r="C24" s="138"/>
      <c r="D24" s="138"/>
      <c r="E24" s="92" t="s">
        <v>11</v>
      </c>
      <c r="F24" s="595" t="s">
        <v>130</v>
      </c>
      <c r="G24" s="595"/>
      <c r="H24" s="93">
        <v>0.4</v>
      </c>
      <c r="I24" s="258"/>
      <c r="J24" s="93">
        <f>Pusat!L86</f>
        <v>0.4</v>
      </c>
      <c r="K24" s="261"/>
      <c r="L24" s="258"/>
      <c r="M24" s="153">
        <f t="shared" si="0"/>
        <v>0.4</v>
      </c>
      <c r="O24" s="299"/>
      <c r="P24" s="289"/>
    </row>
    <row r="25" spans="1:16" s="259" customFormat="1">
      <c r="A25" s="85">
        <v>24</v>
      </c>
      <c r="B25" s="138"/>
      <c r="C25" s="138"/>
      <c r="D25" s="138"/>
      <c r="E25" s="92" t="s">
        <v>13</v>
      </c>
      <c r="F25" s="595" t="s">
        <v>131</v>
      </c>
      <c r="G25" s="595"/>
      <c r="H25" s="93">
        <v>0.2</v>
      </c>
      <c r="I25" s="258"/>
      <c r="J25" s="93">
        <f>Pusat!L92</f>
        <v>0.1404</v>
      </c>
      <c r="K25" s="93" t="e">
        <f>'Ctt Unit'!I20</f>
        <v>#REF!</v>
      </c>
      <c r="L25" s="258"/>
      <c r="M25" s="153" t="e">
        <f t="shared" si="0"/>
        <v>#REF!</v>
      </c>
      <c r="O25" s="299"/>
      <c r="P25" s="129" t="str">
        <f>'Ctt Unit'!L20</f>
        <v>-</v>
      </c>
    </row>
    <row r="26" spans="1:16" s="259" customFormat="1">
      <c r="A26" s="85">
        <v>25</v>
      </c>
      <c r="B26" s="138"/>
      <c r="C26" s="138"/>
      <c r="D26" s="138"/>
      <c r="E26" s="92" t="s">
        <v>15</v>
      </c>
      <c r="F26" s="595" t="s">
        <v>133</v>
      </c>
      <c r="G26" s="595"/>
      <c r="H26" s="93">
        <v>1.2000000000000002</v>
      </c>
      <c r="I26" s="258"/>
      <c r="J26" s="93">
        <f>Pusat!L98</f>
        <v>1.2000000000000002</v>
      </c>
      <c r="K26" s="261"/>
      <c r="L26" s="258"/>
      <c r="M26" s="153">
        <f t="shared" si="0"/>
        <v>1.2000000000000002</v>
      </c>
      <c r="O26" s="299"/>
      <c r="P26" s="289"/>
    </row>
    <row r="27" spans="1:16" s="259" customFormat="1">
      <c r="A27" s="85">
        <v>26</v>
      </c>
      <c r="B27" s="138"/>
      <c r="C27" s="138"/>
      <c r="D27" s="138"/>
      <c r="E27" s="92" t="s">
        <v>32</v>
      </c>
      <c r="F27" s="595" t="s">
        <v>134</v>
      </c>
      <c r="G27" s="595"/>
      <c r="H27" s="93">
        <v>0.4</v>
      </c>
      <c r="I27" s="258"/>
      <c r="J27" s="93">
        <f>Pusat!L104</f>
        <v>0.24</v>
      </c>
      <c r="K27" s="93" t="e">
        <f>'Ctt Unit'!I21</f>
        <v>#REF!</v>
      </c>
      <c r="L27" s="258"/>
      <c r="M27" s="153" t="e">
        <f t="shared" si="0"/>
        <v>#REF!</v>
      </c>
      <c r="O27" s="299"/>
      <c r="P27" s="129" t="str">
        <f>'Ctt Unit'!L21</f>
        <v>-</v>
      </c>
    </row>
    <row r="28" spans="1:16" s="259" customFormat="1" ht="35.1" customHeight="1">
      <c r="A28" s="85">
        <v>27</v>
      </c>
      <c r="B28" s="138"/>
      <c r="C28" s="138"/>
      <c r="D28" s="138"/>
      <c r="E28" s="92" t="s">
        <v>34</v>
      </c>
      <c r="F28" s="595" t="s">
        <v>135</v>
      </c>
      <c r="G28" s="595"/>
      <c r="H28" s="93">
        <v>0.2</v>
      </c>
      <c r="I28" s="258"/>
      <c r="J28" s="93">
        <f>Pusat!L110</f>
        <v>0.122</v>
      </c>
      <c r="K28" s="93" t="e">
        <f>'Ctt Unit'!I22</f>
        <v>#REF!</v>
      </c>
      <c r="L28" s="258"/>
      <c r="M28" s="153" t="e">
        <f t="shared" si="0"/>
        <v>#REF!</v>
      </c>
      <c r="O28" s="299"/>
      <c r="P28" s="129" t="str">
        <f>'Ctt Unit'!L22</f>
        <v>-</v>
      </c>
    </row>
    <row r="29" spans="1:16" s="259" customFormat="1" ht="30">
      <c r="A29" s="85">
        <v>28</v>
      </c>
      <c r="B29" s="138"/>
      <c r="C29" s="138"/>
      <c r="D29" s="138"/>
      <c r="E29" s="92" t="s">
        <v>36</v>
      </c>
      <c r="F29" s="595" t="s">
        <v>136</v>
      </c>
      <c r="G29" s="595"/>
      <c r="H29" s="93">
        <v>0.2</v>
      </c>
      <c r="I29" s="258"/>
      <c r="J29" s="93">
        <f>Pusat!L114</f>
        <v>0.14199999999999999</v>
      </c>
      <c r="K29" s="93" t="e">
        <f>'Ctt Unit'!I23</f>
        <v>#REF!</v>
      </c>
      <c r="L29" s="258"/>
      <c r="M29" s="153" t="e">
        <f t="shared" si="0"/>
        <v>#REF!</v>
      </c>
      <c r="O29" s="299"/>
      <c r="P29" s="129" t="str">
        <f>'Ctt Unit'!L23</f>
        <v>-</v>
      </c>
    </row>
    <row r="30" spans="1:16" s="259" customFormat="1" ht="18.95" customHeight="1">
      <c r="A30" s="85">
        <v>29</v>
      </c>
      <c r="B30" s="138"/>
      <c r="C30" s="138"/>
      <c r="D30" s="138"/>
      <c r="E30" s="92" t="s">
        <v>38</v>
      </c>
      <c r="F30" s="595" t="s">
        <v>95</v>
      </c>
      <c r="G30" s="595"/>
      <c r="H30" s="93">
        <v>0.2</v>
      </c>
      <c r="I30" s="258"/>
      <c r="J30" s="93">
        <f>Pusat!L119</f>
        <v>0.16650000000000001</v>
      </c>
      <c r="K30" s="93">
        <f>'Ctt Unit'!G24</f>
        <v>0.2</v>
      </c>
      <c r="L30" s="258"/>
      <c r="M30" s="153">
        <f t="shared" si="0"/>
        <v>0.18325000000000002</v>
      </c>
      <c r="O30" s="299"/>
      <c r="P30" s="129" t="str">
        <f>'Ctt Unit'!L24</f>
        <v>-</v>
      </c>
    </row>
    <row r="31" spans="1:16">
      <c r="A31" s="85">
        <v>30</v>
      </c>
      <c r="B31" s="88"/>
      <c r="C31" s="88"/>
      <c r="D31" s="98">
        <v>6</v>
      </c>
      <c r="E31" s="35" t="s">
        <v>40</v>
      </c>
      <c r="F31" s="36"/>
      <c r="G31" s="30"/>
      <c r="H31" s="15">
        <v>2.5</v>
      </c>
      <c r="I31" s="235"/>
      <c r="J31" s="15">
        <f>SUM(J32:J33)</f>
        <v>1.9350000000000001</v>
      </c>
      <c r="K31" s="15" t="e">
        <f>SUM(K32:K33)</f>
        <v>#REF!</v>
      </c>
      <c r="L31" s="235"/>
      <c r="M31" s="251" t="e">
        <f>SUM(M32:M33)</f>
        <v>#REF!</v>
      </c>
      <c r="O31" s="123"/>
      <c r="P31" s="123"/>
    </row>
    <row r="32" spans="1:16" s="137" customFormat="1">
      <c r="A32" s="85">
        <v>31</v>
      </c>
      <c r="B32" s="138"/>
      <c r="C32" s="138"/>
      <c r="D32" s="138"/>
      <c r="E32" s="92" t="s">
        <v>9</v>
      </c>
      <c r="F32" s="595" t="s">
        <v>96</v>
      </c>
      <c r="G32" s="595"/>
      <c r="H32" s="93">
        <v>1</v>
      </c>
      <c r="I32" s="258"/>
      <c r="J32" s="93">
        <f>Pusat!L125</f>
        <v>0.72500000000000009</v>
      </c>
      <c r="K32" s="93" t="e">
        <f>'Ctt Unit'!I26</f>
        <v>#REF!</v>
      </c>
      <c r="L32" s="258"/>
      <c r="M32" s="153" t="e">
        <f t="shared" si="0"/>
        <v>#REF!</v>
      </c>
      <c r="O32" s="299"/>
      <c r="P32" s="129" t="str">
        <f>'Ctt Unit'!L26</f>
        <v>-</v>
      </c>
    </row>
    <row r="33" spans="1:16" s="137" customFormat="1">
      <c r="A33" s="85">
        <v>32</v>
      </c>
      <c r="B33" s="138"/>
      <c r="C33" s="138"/>
      <c r="D33" s="138"/>
      <c r="E33" s="92" t="s">
        <v>11</v>
      </c>
      <c r="F33" s="595" t="s">
        <v>97</v>
      </c>
      <c r="G33" s="595"/>
      <c r="H33" s="93">
        <v>1.5</v>
      </c>
      <c r="I33" s="258"/>
      <c r="J33" s="93">
        <f>Pusat!L132</f>
        <v>1.21</v>
      </c>
      <c r="K33" s="93" t="e">
        <f>'Ctt Unit'!I27</f>
        <v>#REF!</v>
      </c>
      <c r="L33" s="258"/>
      <c r="M33" s="153" t="e">
        <f t="shared" si="0"/>
        <v>#REF!</v>
      </c>
      <c r="O33" s="299"/>
      <c r="P33" s="129" t="str">
        <f>'Ctt Unit'!L27</f>
        <v>-</v>
      </c>
    </row>
    <row r="34" spans="1:16">
      <c r="A34" s="85">
        <v>33</v>
      </c>
      <c r="B34" s="88"/>
      <c r="C34" s="88"/>
      <c r="D34" s="98">
        <v>7</v>
      </c>
      <c r="E34" s="614" t="s">
        <v>43</v>
      </c>
      <c r="F34" s="615"/>
      <c r="G34" s="616"/>
      <c r="H34" s="15">
        <v>2.5</v>
      </c>
      <c r="I34" s="235"/>
      <c r="J34" s="15">
        <f>SUM(J35:J41)</f>
        <v>1.0069999999999999</v>
      </c>
      <c r="K34" s="15" t="e">
        <f>SUM(K35:K41)</f>
        <v>#REF!</v>
      </c>
      <c r="L34" s="235"/>
      <c r="M34" s="251" t="e">
        <f>SUM(M35:M41)</f>
        <v>#REF!</v>
      </c>
      <c r="O34" s="123"/>
      <c r="P34" s="123"/>
    </row>
    <row r="35" spans="1:16" s="137" customFormat="1">
      <c r="A35" s="85">
        <v>34</v>
      </c>
      <c r="B35" s="138"/>
      <c r="C35" s="138"/>
      <c r="D35" s="138"/>
      <c r="E35" s="92" t="s">
        <v>9</v>
      </c>
      <c r="F35" s="595" t="s">
        <v>103</v>
      </c>
      <c r="G35" s="595"/>
      <c r="H35" s="93">
        <v>0.3</v>
      </c>
      <c r="I35" s="258"/>
      <c r="J35" s="93">
        <f>Pusat!L137</f>
        <v>0.15</v>
      </c>
      <c r="K35" s="93" t="e">
        <f>'Ctt Unit'!I29</f>
        <v>#REF!</v>
      </c>
      <c r="L35" s="258"/>
      <c r="M35" s="153" t="e">
        <f t="shared" si="0"/>
        <v>#REF!</v>
      </c>
      <c r="O35" s="299"/>
      <c r="P35" s="129" t="str">
        <f>'Ctt Unit'!L29</f>
        <v>-</v>
      </c>
    </row>
    <row r="36" spans="1:16" s="137" customFormat="1">
      <c r="A36" s="85">
        <v>35</v>
      </c>
      <c r="B36" s="138"/>
      <c r="C36" s="138"/>
      <c r="D36" s="138"/>
      <c r="E36" s="92" t="s">
        <v>11</v>
      </c>
      <c r="F36" s="595" t="s">
        <v>71</v>
      </c>
      <c r="G36" s="595"/>
      <c r="H36" s="93">
        <v>0.3</v>
      </c>
      <c r="I36" s="258"/>
      <c r="J36" s="93">
        <f>Pusat!L143</f>
        <v>0.20700000000000002</v>
      </c>
      <c r="K36" s="93" t="e">
        <f>'Ctt Unit'!I30</f>
        <v>#REF!</v>
      </c>
      <c r="L36" s="258"/>
      <c r="M36" s="153" t="e">
        <f t="shared" si="0"/>
        <v>#REF!</v>
      </c>
      <c r="O36" s="299"/>
      <c r="P36" s="129" t="str">
        <f>'Ctt Unit'!L30</f>
        <v>-</v>
      </c>
    </row>
    <row r="37" spans="1:16" s="137" customFormat="1">
      <c r="A37" s="85">
        <v>36</v>
      </c>
      <c r="B37" s="138"/>
      <c r="C37" s="138"/>
      <c r="D37" s="138"/>
      <c r="E37" s="92" t="s">
        <v>13</v>
      </c>
      <c r="F37" s="595" t="s">
        <v>104</v>
      </c>
      <c r="G37" s="595"/>
      <c r="H37" s="93">
        <v>0.5</v>
      </c>
      <c r="I37" s="258"/>
      <c r="J37" s="93">
        <f>Pusat!L151</f>
        <v>0.5</v>
      </c>
      <c r="K37" s="93" t="e">
        <f>'Ctt Unit'!I31</f>
        <v>#REF!</v>
      </c>
      <c r="L37" s="258"/>
      <c r="M37" s="153" t="e">
        <f t="shared" si="0"/>
        <v>#REF!</v>
      </c>
      <c r="O37" s="299"/>
      <c r="P37" s="129" t="str">
        <f>'Ctt Unit'!L31</f>
        <v>-</v>
      </c>
    </row>
    <row r="38" spans="1:16" s="137" customFormat="1">
      <c r="A38" s="85">
        <v>37</v>
      </c>
      <c r="B38" s="138"/>
      <c r="C38" s="138"/>
      <c r="D38" s="138"/>
      <c r="E38" s="92" t="s">
        <v>15</v>
      </c>
      <c r="F38" s="595" t="s">
        <v>105</v>
      </c>
      <c r="G38" s="595"/>
      <c r="H38" s="93">
        <v>0.3</v>
      </c>
      <c r="I38" s="258"/>
      <c r="J38" s="93">
        <f>Pusat!L157</f>
        <v>0</v>
      </c>
      <c r="K38" s="93" t="e">
        <f>'Ctt Unit'!I32</f>
        <v>#REF!</v>
      </c>
      <c r="L38" s="258"/>
      <c r="M38" s="153" t="e">
        <f t="shared" si="0"/>
        <v>#REF!</v>
      </c>
      <c r="O38" s="299"/>
      <c r="P38" s="129" t="str">
        <f>'Ctt Unit'!L32</f>
        <v>-</v>
      </c>
    </row>
    <row r="39" spans="1:16" s="137" customFormat="1">
      <c r="A39" s="85">
        <v>38</v>
      </c>
      <c r="B39" s="138"/>
      <c r="C39" s="138"/>
      <c r="D39" s="138"/>
      <c r="E39" s="92" t="s">
        <v>32</v>
      </c>
      <c r="F39" s="595" t="s">
        <v>106</v>
      </c>
      <c r="G39" s="595"/>
      <c r="H39" s="93">
        <v>0.3</v>
      </c>
      <c r="I39" s="258"/>
      <c r="J39" s="93">
        <f>Pusat!L163</f>
        <v>0</v>
      </c>
      <c r="K39" s="93" t="e">
        <f>'Ctt Unit'!I33</f>
        <v>#REF!</v>
      </c>
      <c r="L39" s="258"/>
      <c r="M39" s="153" t="e">
        <f t="shared" si="0"/>
        <v>#REF!</v>
      </c>
      <c r="O39" s="299"/>
      <c r="P39" s="129" t="str">
        <f>'Ctt Unit'!L33</f>
        <v>-</v>
      </c>
    </row>
    <row r="40" spans="1:16" s="137" customFormat="1">
      <c r="A40" s="85">
        <v>39</v>
      </c>
      <c r="B40" s="138"/>
      <c r="C40" s="138"/>
      <c r="D40" s="138"/>
      <c r="E40" s="92" t="s">
        <v>34</v>
      </c>
      <c r="F40" s="595" t="s">
        <v>107</v>
      </c>
      <c r="G40" s="595"/>
      <c r="H40" s="93">
        <v>0.5</v>
      </c>
      <c r="I40" s="258"/>
      <c r="J40" s="93">
        <f>Pusat!L169</f>
        <v>0</v>
      </c>
      <c r="K40" s="93" t="e">
        <f>'Ctt Unit'!I34</f>
        <v>#REF!</v>
      </c>
      <c r="L40" s="258"/>
      <c r="M40" s="153" t="e">
        <f t="shared" si="0"/>
        <v>#REF!</v>
      </c>
      <c r="O40" s="299"/>
      <c r="P40" s="129" t="str">
        <f>'Ctt Unit'!L34</f>
        <v>-</v>
      </c>
    </row>
    <row r="41" spans="1:16" s="137" customFormat="1" ht="30">
      <c r="A41" s="85">
        <v>40</v>
      </c>
      <c r="B41" s="138"/>
      <c r="C41" s="138"/>
      <c r="D41" s="138"/>
      <c r="E41" s="92" t="s">
        <v>36</v>
      </c>
      <c r="F41" s="595" t="s">
        <v>72</v>
      </c>
      <c r="G41" s="595"/>
      <c r="H41" s="93">
        <v>0.3</v>
      </c>
      <c r="I41" s="258"/>
      <c r="J41" s="93">
        <f>Pusat!L175</f>
        <v>0.15</v>
      </c>
      <c r="K41" s="261"/>
      <c r="L41" s="258"/>
      <c r="M41" s="153">
        <f t="shared" si="0"/>
        <v>0.15</v>
      </c>
      <c r="O41" s="299"/>
      <c r="P41" s="289"/>
    </row>
    <row r="42" spans="1:16">
      <c r="A42" s="85">
        <v>41</v>
      </c>
      <c r="B42" s="88"/>
      <c r="C42" s="88"/>
      <c r="D42" s="98">
        <v>8</v>
      </c>
      <c r="E42" s="614" t="s">
        <v>51</v>
      </c>
      <c r="F42" s="615"/>
      <c r="G42" s="616"/>
      <c r="H42" s="15">
        <v>2.4999999999999996</v>
      </c>
      <c r="I42" s="235"/>
      <c r="J42" s="15">
        <f>SUM(J43:J47)</f>
        <v>1.6254999999999999</v>
      </c>
      <c r="K42" s="15" t="e">
        <f>SUM(K43:K47)</f>
        <v>#REF!</v>
      </c>
      <c r="L42" s="235"/>
      <c r="M42" s="251" t="e">
        <f>SUM(M43:M47)</f>
        <v>#REF!</v>
      </c>
      <c r="O42" s="123"/>
      <c r="P42" s="123"/>
    </row>
    <row r="43" spans="1:16" s="137" customFormat="1">
      <c r="A43" s="85">
        <v>42</v>
      </c>
      <c r="B43" s="138"/>
      <c r="C43" s="138"/>
      <c r="D43" s="138"/>
      <c r="E43" s="92" t="s">
        <v>9</v>
      </c>
      <c r="F43" s="595" t="s">
        <v>98</v>
      </c>
      <c r="G43" s="595"/>
      <c r="H43" s="93">
        <v>0.4</v>
      </c>
      <c r="I43" s="258"/>
      <c r="J43" s="93">
        <f>Pusat!L181</f>
        <v>0.4</v>
      </c>
      <c r="K43" s="93" t="e">
        <f>'Ctt Unit'!I36</f>
        <v>#REF!</v>
      </c>
      <c r="L43" s="258"/>
      <c r="M43" s="153" t="e">
        <f t="shared" si="0"/>
        <v>#REF!</v>
      </c>
      <c r="O43" s="299"/>
      <c r="P43" s="129" t="str">
        <f>'Ctt Unit'!L36</f>
        <v>-</v>
      </c>
    </row>
    <row r="44" spans="1:16" s="137" customFormat="1">
      <c r="A44" s="85">
        <v>43</v>
      </c>
      <c r="B44" s="138"/>
      <c r="C44" s="138"/>
      <c r="D44" s="138"/>
      <c r="E44" s="92" t="s">
        <v>11</v>
      </c>
      <c r="F44" s="595" t="s">
        <v>99</v>
      </c>
      <c r="G44" s="595"/>
      <c r="H44" s="93">
        <v>0.4</v>
      </c>
      <c r="I44" s="258"/>
      <c r="J44" s="93">
        <f>Pusat!L185</f>
        <v>0.22266666666666671</v>
      </c>
      <c r="K44" s="93" t="e">
        <f>'Ctt Unit'!I37</f>
        <v>#REF!</v>
      </c>
      <c r="L44" s="258"/>
      <c r="M44" s="153" t="e">
        <f t="shared" si="0"/>
        <v>#REF!</v>
      </c>
      <c r="O44" s="299"/>
      <c r="P44" s="129" t="str">
        <f>'Ctt Unit'!L37</f>
        <v>-</v>
      </c>
    </row>
    <row r="45" spans="1:16" s="137" customFormat="1">
      <c r="A45" s="85">
        <v>44</v>
      </c>
      <c r="B45" s="138"/>
      <c r="C45" s="138"/>
      <c r="D45" s="138"/>
      <c r="E45" s="92" t="s">
        <v>13</v>
      </c>
      <c r="F45" s="595" t="s">
        <v>100</v>
      </c>
      <c r="G45" s="595"/>
      <c r="H45" s="93">
        <v>0.6</v>
      </c>
      <c r="I45" s="258"/>
      <c r="J45" s="93">
        <f>Pusat!L192</f>
        <v>0.33749999999999997</v>
      </c>
      <c r="K45" s="93" t="e">
        <f>'Ctt Unit'!I38</f>
        <v>#REF!</v>
      </c>
      <c r="L45" s="258"/>
      <c r="M45" s="153" t="e">
        <f t="shared" si="0"/>
        <v>#REF!</v>
      </c>
      <c r="O45" s="299"/>
      <c r="P45" s="129" t="str">
        <f>'Ctt Unit'!L38</f>
        <v>-</v>
      </c>
    </row>
    <row r="46" spans="1:16" s="137" customFormat="1">
      <c r="A46" s="85">
        <v>45</v>
      </c>
      <c r="B46" s="138"/>
      <c r="C46" s="138"/>
      <c r="D46" s="138"/>
      <c r="E46" s="92" t="s">
        <v>15</v>
      </c>
      <c r="F46" s="595" t="s">
        <v>102</v>
      </c>
      <c r="G46" s="595"/>
      <c r="H46" s="93">
        <v>0.7</v>
      </c>
      <c r="I46" s="258"/>
      <c r="J46" s="93">
        <f>Pusat!L197</f>
        <v>0.33133333333333331</v>
      </c>
      <c r="K46" s="93" t="e">
        <f>'Ctt Unit'!I39</f>
        <v>#REF!</v>
      </c>
      <c r="L46" s="258"/>
      <c r="M46" s="153" t="e">
        <f t="shared" si="0"/>
        <v>#REF!</v>
      </c>
      <c r="O46" s="299"/>
      <c r="P46" s="129" t="str">
        <f>'Ctt Unit'!L39</f>
        <v>-</v>
      </c>
    </row>
    <row r="47" spans="1:16" s="137" customFormat="1">
      <c r="A47" s="85">
        <v>46</v>
      </c>
      <c r="B47" s="138"/>
      <c r="C47" s="138"/>
      <c r="D47" s="138"/>
      <c r="E47" s="92" t="s">
        <v>32</v>
      </c>
      <c r="F47" s="595" t="s">
        <v>101</v>
      </c>
      <c r="G47" s="595"/>
      <c r="H47" s="93">
        <v>0.4</v>
      </c>
      <c r="I47" s="258"/>
      <c r="J47" s="93">
        <f>Pusat!L201</f>
        <v>0.33400000000000002</v>
      </c>
      <c r="K47" s="93" t="e">
        <f>'Ctt Unit'!I40</f>
        <v>#REF!</v>
      </c>
      <c r="L47" s="258"/>
      <c r="M47" s="153" t="e">
        <f t="shared" si="0"/>
        <v>#REF!</v>
      </c>
      <c r="O47" s="299"/>
      <c r="P47" s="129" t="str">
        <f>'Ctt Unit'!L40</f>
        <v>-</v>
      </c>
    </row>
    <row r="48" spans="1:16">
      <c r="A48" s="85">
        <v>47</v>
      </c>
      <c r="B48" s="86"/>
      <c r="C48" s="86" t="s">
        <v>57</v>
      </c>
      <c r="D48" s="601" t="s">
        <v>58</v>
      </c>
      <c r="E48" s="602"/>
      <c r="F48" s="602"/>
      <c r="G48" s="603"/>
      <c r="H48" s="159">
        <v>10</v>
      </c>
      <c r="I48" s="235"/>
      <c r="J48" s="275">
        <f>SUM(J49:J58)</f>
        <v>2.3946000000000001</v>
      </c>
      <c r="K48" s="275">
        <f>SUM(K49:K58)</f>
        <v>0</v>
      </c>
      <c r="L48" s="235"/>
      <c r="M48" s="276">
        <f>SUM(M49:M58)</f>
        <v>2.3946000000000001</v>
      </c>
      <c r="O48" s="287"/>
      <c r="P48" s="287"/>
    </row>
    <row r="49" spans="1:16" s="137" customFormat="1">
      <c r="A49" s="85">
        <v>48</v>
      </c>
      <c r="B49" s="138"/>
      <c r="C49" s="138"/>
      <c r="D49" s="138"/>
      <c r="E49" s="92" t="s">
        <v>9</v>
      </c>
      <c r="F49" s="595" t="s">
        <v>63</v>
      </c>
      <c r="G49" s="595"/>
      <c r="H49" s="93">
        <v>1</v>
      </c>
      <c r="I49" s="258"/>
      <c r="J49" s="93">
        <f>Pusat!L205</f>
        <v>0.47</v>
      </c>
      <c r="K49" s="261"/>
      <c r="L49" s="258"/>
      <c r="M49" s="153">
        <f t="shared" si="0"/>
        <v>0.47</v>
      </c>
      <c r="O49" s="299"/>
      <c r="P49" s="289"/>
    </row>
    <row r="50" spans="1:16" s="137" customFormat="1">
      <c r="A50" s="85">
        <v>49</v>
      </c>
      <c r="B50" s="138"/>
      <c r="C50" s="138"/>
      <c r="D50" s="138"/>
      <c r="E50" s="92" t="s">
        <v>11</v>
      </c>
      <c r="F50" s="595" t="s">
        <v>64</v>
      </c>
      <c r="G50" s="595"/>
      <c r="H50" s="93">
        <v>1</v>
      </c>
      <c r="I50" s="258"/>
      <c r="J50" s="93">
        <f>Pusat!L207</f>
        <v>0.11109999999999999</v>
      </c>
      <c r="K50" s="261"/>
      <c r="L50" s="258"/>
      <c r="M50" s="153">
        <f t="shared" si="0"/>
        <v>0.11109999999999999</v>
      </c>
      <c r="O50" s="299"/>
      <c r="P50" s="289"/>
    </row>
    <row r="51" spans="1:16" s="137" customFormat="1">
      <c r="A51" s="85">
        <v>50</v>
      </c>
      <c r="B51" s="138"/>
      <c r="C51" s="138"/>
      <c r="D51" s="138"/>
      <c r="E51" s="92" t="s">
        <v>13</v>
      </c>
      <c r="F51" s="595" t="s">
        <v>65</v>
      </c>
      <c r="G51" s="595"/>
      <c r="H51" s="93">
        <v>1</v>
      </c>
      <c r="I51" s="258"/>
      <c r="J51" s="93">
        <f>Pusat!L209</f>
        <v>0</v>
      </c>
      <c r="K51" s="261"/>
      <c r="L51" s="258"/>
      <c r="M51" s="153">
        <f t="shared" si="0"/>
        <v>0</v>
      </c>
      <c r="O51" s="299"/>
      <c r="P51" s="289"/>
    </row>
    <row r="52" spans="1:16" s="137" customFormat="1">
      <c r="A52" s="85">
        <v>51</v>
      </c>
      <c r="B52" s="138"/>
      <c r="C52" s="138"/>
      <c r="D52" s="138"/>
      <c r="E52" s="92" t="s">
        <v>15</v>
      </c>
      <c r="F52" s="595" t="s">
        <v>66</v>
      </c>
      <c r="G52" s="595"/>
      <c r="H52" s="93">
        <v>1</v>
      </c>
      <c r="I52" s="258"/>
      <c r="J52" s="93">
        <f>Pusat!L211</f>
        <v>0</v>
      </c>
      <c r="K52" s="261"/>
      <c r="L52" s="258"/>
      <c r="M52" s="153">
        <f t="shared" si="0"/>
        <v>0</v>
      </c>
      <c r="O52" s="299"/>
      <c r="P52" s="289"/>
    </row>
    <row r="53" spans="1:16" s="137" customFormat="1">
      <c r="A53" s="85">
        <v>52</v>
      </c>
      <c r="B53" s="138"/>
      <c r="C53" s="138"/>
      <c r="D53" s="138"/>
      <c r="E53" s="92" t="s">
        <v>32</v>
      </c>
      <c r="F53" s="595" t="s">
        <v>67</v>
      </c>
      <c r="G53" s="595"/>
      <c r="H53" s="93">
        <v>1</v>
      </c>
      <c r="I53" s="258"/>
      <c r="J53" s="93">
        <f>Pusat!L213</f>
        <v>0</v>
      </c>
      <c r="K53" s="261"/>
      <c r="L53" s="258"/>
      <c r="M53" s="153">
        <f t="shared" si="0"/>
        <v>0</v>
      </c>
      <c r="O53" s="299"/>
      <c r="P53" s="289"/>
    </row>
    <row r="54" spans="1:16" s="137" customFormat="1">
      <c r="A54" s="85">
        <v>53</v>
      </c>
      <c r="B54" s="138"/>
      <c r="C54" s="138"/>
      <c r="D54" s="138"/>
      <c r="E54" s="92" t="s">
        <v>34</v>
      </c>
      <c r="F54" s="595" t="s">
        <v>68</v>
      </c>
      <c r="G54" s="595"/>
      <c r="H54" s="93">
        <v>1</v>
      </c>
      <c r="I54" s="258"/>
      <c r="J54" s="93">
        <f>Pusat!L215</f>
        <v>0</v>
      </c>
      <c r="K54" s="261"/>
      <c r="L54" s="258"/>
      <c r="M54" s="153">
        <f t="shared" si="0"/>
        <v>0</v>
      </c>
      <c r="O54" s="299"/>
      <c r="P54" s="289"/>
    </row>
    <row r="55" spans="1:16" s="137" customFormat="1" ht="30">
      <c r="A55" s="85">
        <v>54</v>
      </c>
      <c r="B55" s="138"/>
      <c r="C55" s="138"/>
      <c r="D55" s="138"/>
      <c r="E55" s="92" t="s">
        <v>36</v>
      </c>
      <c r="F55" s="595" t="s">
        <v>70</v>
      </c>
      <c r="G55" s="595"/>
      <c r="H55" s="93">
        <v>1</v>
      </c>
      <c r="I55" s="258"/>
      <c r="J55" s="93">
        <f>Pusat!L217</f>
        <v>0</v>
      </c>
      <c r="K55" s="261"/>
      <c r="L55" s="258"/>
      <c r="M55" s="153">
        <f t="shared" si="0"/>
        <v>0</v>
      </c>
      <c r="O55" s="299"/>
      <c r="P55" s="289"/>
    </row>
    <row r="56" spans="1:16" s="137" customFormat="1" ht="17.100000000000001" customHeight="1">
      <c r="A56" s="85">
        <v>55</v>
      </c>
      <c r="B56" s="138"/>
      <c r="C56" s="138"/>
      <c r="D56" s="138"/>
      <c r="E56" s="92" t="s">
        <v>38</v>
      </c>
      <c r="F56" s="595" t="s">
        <v>109</v>
      </c>
      <c r="G56" s="595"/>
      <c r="H56" s="93">
        <v>1</v>
      </c>
      <c r="I56" s="258"/>
      <c r="J56" s="93">
        <f>Pusat!L219</f>
        <v>0.55090000000000006</v>
      </c>
      <c r="K56" s="261"/>
      <c r="L56" s="258"/>
      <c r="M56" s="153">
        <f t="shared" si="0"/>
        <v>0.55090000000000006</v>
      </c>
      <c r="O56" s="299"/>
      <c r="P56" s="289"/>
    </row>
    <row r="57" spans="1:16" s="137" customFormat="1">
      <c r="A57" s="85">
        <v>56</v>
      </c>
      <c r="B57" s="138"/>
      <c r="C57" s="138"/>
      <c r="D57" s="138"/>
      <c r="E57" s="92" t="s">
        <v>108</v>
      </c>
      <c r="F57" s="595" t="s">
        <v>110</v>
      </c>
      <c r="G57" s="595"/>
      <c r="H57" s="93">
        <v>1</v>
      </c>
      <c r="I57" s="258"/>
      <c r="J57" s="93">
        <f>Pusat!L221</f>
        <v>0.4</v>
      </c>
      <c r="K57" s="261"/>
      <c r="L57" s="258"/>
      <c r="M57" s="153">
        <f t="shared" si="0"/>
        <v>0.4</v>
      </c>
      <c r="O57" s="299"/>
      <c r="P57" s="289"/>
    </row>
    <row r="58" spans="1:16" s="137" customFormat="1">
      <c r="A58" s="85">
        <v>57</v>
      </c>
      <c r="B58" s="138"/>
      <c r="C58" s="138"/>
      <c r="D58" s="138"/>
      <c r="E58" s="92" t="s">
        <v>111</v>
      </c>
      <c r="F58" s="595" t="s">
        <v>73</v>
      </c>
      <c r="G58" s="595"/>
      <c r="H58" s="93">
        <v>1</v>
      </c>
      <c r="I58" s="258"/>
      <c r="J58" s="93">
        <f>Pusat!L223</f>
        <v>0.86260000000000003</v>
      </c>
      <c r="K58" s="261"/>
      <c r="L58" s="258"/>
      <c r="M58" s="153">
        <f t="shared" si="0"/>
        <v>0.86260000000000003</v>
      </c>
      <c r="O58" s="299"/>
      <c r="P58" s="289"/>
    </row>
    <row r="59" spans="1:16">
      <c r="A59" s="85">
        <v>58</v>
      </c>
      <c r="B59" s="86"/>
      <c r="C59" s="86" t="s">
        <v>534</v>
      </c>
      <c r="D59" s="619" t="s">
        <v>75</v>
      </c>
      <c r="E59" s="619"/>
      <c r="F59" s="619"/>
      <c r="G59" s="619"/>
      <c r="H59" s="159">
        <v>30</v>
      </c>
      <c r="I59" s="235"/>
      <c r="J59" s="275">
        <f>SUM(J60,J64,J72,J76,J80,J88,J93,J100)</f>
        <v>17.230594545122642</v>
      </c>
      <c r="K59" s="275" t="e">
        <f>SUM(K60,K64,K72,K76,K80,K88,K93,K100)</f>
        <v>#REF!</v>
      </c>
      <c r="L59" s="235"/>
      <c r="M59" s="276" t="e">
        <f>SUM(M60,M64,M72,M76,M80,M88,M93,M100)</f>
        <v>#REF!</v>
      </c>
      <c r="O59" s="287"/>
      <c r="P59" s="287"/>
    </row>
    <row r="60" spans="1:16">
      <c r="A60" s="85">
        <v>59</v>
      </c>
      <c r="B60" s="88"/>
      <c r="C60" s="88"/>
      <c r="D60" s="98">
        <v>1</v>
      </c>
      <c r="E60" s="604" t="s">
        <v>8</v>
      </c>
      <c r="F60" s="605"/>
      <c r="G60" s="606"/>
      <c r="H60" s="28">
        <v>3</v>
      </c>
      <c r="I60" s="235"/>
      <c r="J60" s="15">
        <f>SUM(J61:J63)</f>
        <v>0.82954545454545459</v>
      </c>
      <c r="K60" s="15" t="e">
        <f>SUM(K61:K63)</f>
        <v>#REF!</v>
      </c>
      <c r="L60" s="235"/>
      <c r="M60" s="251" t="e">
        <f>SUM(M61:M63)</f>
        <v>#REF!</v>
      </c>
      <c r="O60" s="123"/>
      <c r="P60" s="123"/>
    </row>
    <row r="61" spans="1:16" s="137" customFormat="1">
      <c r="A61" s="85">
        <v>60</v>
      </c>
      <c r="B61" s="138"/>
      <c r="C61" s="138"/>
      <c r="D61" s="138"/>
      <c r="E61" s="92" t="s">
        <v>9</v>
      </c>
      <c r="F61" s="595" t="s">
        <v>114</v>
      </c>
      <c r="G61" s="595"/>
      <c r="H61" s="93">
        <v>1.5</v>
      </c>
      <c r="I61" s="258"/>
      <c r="J61" s="93">
        <f>Pusat!L227</f>
        <v>7.9545454545454544E-2</v>
      </c>
      <c r="K61" s="93" t="e">
        <f>'Ctt Unit'!I43</f>
        <v>#REF!</v>
      </c>
      <c r="L61" s="258"/>
      <c r="M61" s="153" t="e">
        <f>AVERAGE(J61:K61)</f>
        <v>#REF!</v>
      </c>
      <c r="O61" s="299"/>
      <c r="P61" s="129" t="str">
        <f>'Ctt Unit'!L43</f>
        <v>-</v>
      </c>
    </row>
    <row r="62" spans="1:16" s="137" customFormat="1">
      <c r="A62" s="85">
        <v>61</v>
      </c>
      <c r="B62" s="138"/>
      <c r="C62" s="138"/>
      <c r="D62" s="138"/>
      <c r="E62" s="92" t="s">
        <v>11</v>
      </c>
      <c r="F62" s="595" t="s">
        <v>115</v>
      </c>
      <c r="G62" s="595"/>
      <c r="H62" s="93">
        <v>1</v>
      </c>
      <c r="I62" s="258"/>
      <c r="J62" s="93">
        <f>Pusat!L237</f>
        <v>0.25</v>
      </c>
      <c r="K62" s="93" t="e">
        <f>'Ctt Unit'!I44</f>
        <v>#REF!</v>
      </c>
      <c r="L62" s="258"/>
      <c r="M62" s="153" t="e">
        <f>AVERAGE(J62:K62)</f>
        <v>#REF!</v>
      </c>
      <c r="O62" s="299"/>
      <c r="P62" s="129" t="str">
        <f>'Ctt Unit'!L44</f>
        <v>-</v>
      </c>
    </row>
    <row r="63" spans="1:16" s="137" customFormat="1">
      <c r="A63" s="85">
        <v>62</v>
      </c>
      <c r="B63" s="138"/>
      <c r="C63" s="138"/>
      <c r="D63" s="138"/>
      <c r="E63" s="92" t="s">
        <v>13</v>
      </c>
      <c r="F63" s="595" t="s">
        <v>116</v>
      </c>
      <c r="G63" s="595"/>
      <c r="H63" s="93">
        <v>0.5</v>
      </c>
      <c r="I63" s="258"/>
      <c r="J63" s="93">
        <f>Pusat!L242</f>
        <v>0.5</v>
      </c>
      <c r="K63" s="93" t="e">
        <f>'Ctt Unit'!I45</f>
        <v>#REF!</v>
      </c>
      <c r="L63" s="258"/>
      <c r="M63" s="153" t="e">
        <f>AVERAGE(J63:K63)</f>
        <v>#REF!</v>
      </c>
      <c r="O63" s="299"/>
      <c r="P63" s="129" t="str">
        <f>'Ctt Unit'!L45</f>
        <v>-</v>
      </c>
    </row>
    <row r="64" spans="1:16">
      <c r="A64" s="85">
        <v>63</v>
      </c>
      <c r="B64" s="88"/>
      <c r="C64" s="88"/>
      <c r="D64" s="98">
        <v>2</v>
      </c>
      <c r="E64" s="604" t="s">
        <v>17</v>
      </c>
      <c r="F64" s="605"/>
      <c r="G64" s="606"/>
      <c r="H64" s="28">
        <v>3</v>
      </c>
      <c r="I64" s="235"/>
      <c r="J64" s="15">
        <f>SUM(J65:J66)</f>
        <v>2.9333333333333336</v>
      </c>
      <c r="K64" s="15" t="e">
        <f>SUM(K65:K66)</f>
        <v>#REF!</v>
      </c>
      <c r="L64" s="235"/>
      <c r="M64" s="251" t="e">
        <f>SUM(M65:M66)</f>
        <v>#REF!</v>
      </c>
      <c r="O64" s="123"/>
      <c r="P64" s="123"/>
    </row>
    <row r="65" spans="1:16" s="137" customFormat="1">
      <c r="A65" s="85">
        <v>64</v>
      </c>
      <c r="B65" s="138"/>
      <c r="C65" s="138"/>
      <c r="D65" s="138"/>
      <c r="E65" s="92" t="s">
        <v>9</v>
      </c>
      <c r="F65" s="595" t="s">
        <v>119</v>
      </c>
      <c r="G65" s="595"/>
      <c r="H65" s="93">
        <v>2</v>
      </c>
      <c r="I65" s="258"/>
      <c r="J65" s="93">
        <f>Pusat!L245</f>
        <v>2</v>
      </c>
      <c r="K65" s="93" t="e">
        <f>'Ctt Unit'!I47</f>
        <v>#REF!</v>
      </c>
      <c r="L65" s="258"/>
      <c r="M65" s="153" t="e">
        <f>AVERAGE(J65:K65)</f>
        <v>#REF!</v>
      </c>
      <c r="O65" s="299"/>
      <c r="P65" s="129" t="str">
        <f>'Ctt Unit'!L47</f>
        <v>-</v>
      </c>
    </row>
    <row r="66" spans="1:16" s="137" customFormat="1">
      <c r="A66" s="85">
        <v>65</v>
      </c>
      <c r="B66" s="138"/>
      <c r="C66" s="138"/>
      <c r="D66" s="138"/>
      <c r="E66" s="92" t="s">
        <v>11</v>
      </c>
      <c r="F66" s="595" t="s">
        <v>120</v>
      </c>
      <c r="G66" s="595"/>
      <c r="H66" s="93">
        <v>1</v>
      </c>
      <c r="I66" s="258"/>
      <c r="J66" s="93">
        <f>Pusat!L250</f>
        <v>0.93333333333333335</v>
      </c>
      <c r="K66" s="261"/>
      <c r="L66" s="258"/>
      <c r="M66" s="153">
        <f>AVERAGE(J66:K66)</f>
        <v>0.93333333333333335</v>
      </c>
      <c r="O66" s="299"/>
      <c r="P66" s="289"/>
    </row>
    <row r="67" spans="1:16" s="495" customFormat="1">
      <c r="A67" s="488"/>
      <c r="B67" s="489"/>
      <c r="C67" s="489"/>
      <c r="D67" s="489"/>
      <c r="E67" s="490"/>
      <c r="F67" s="491"/>
      <c r="G67" s="491"/>
      <c r="H67" s="492"/>
      <c r="I67" s="258"/>
      <c r="J67" s="492"/>
      <c r="K67" s="493"/>
      <c r="L67" s="258"/>
      <c r="M67" s="494"/>
      <c r="O67" s="496"/>
      <c r="P67" s="497"/>
    </row>
    <row r="68" spans="1:16" s="495" customFormat="1">
      <c r="A68" s="488"/>
      <c r="B68" s="498"/>
      <c r="C68" s="498"/>
      <c r="D68" s="498"/>
      <c r="E68" s="499"/>
      <c r="F68" s="500"/>
      <c r="G68" s="500"/>
      <c r="H68" s="258"/>
      <c r="I68" s="258"/>
      <c r="J68" s="258"/>
      <c r="K68" s="501"/>
      <c r="L68" s="258"/>
      <c r="M68" s="494"/>
      <c r="O68" s="502"/>
      <c r="P68" s="503"/>
    </row>
    <row r="69" spans="1:16" s="495" customFormat="1">
      <c r="A69" s="488"/>
      <c r="B69" s="498"/>
      <c r="C69" s="498"/>
      <c r="D69" s="498"/>
      <c r="E69" s="499"/>
      <c r="F69" s="500"/>
      <c r="G69" s="500"/>
      <c r="H69" s="258"/>
      <c r="I69" s="258"/>
      <c r="J69" s="258"/>
      <c r="K69" s="501"/>
      <c r="L69" s="258"/>
      <c r="M69" s="494"/>
      <c r="O69" s="502"/>
      <c r="P69" s="503"/>
    </row>
    <row r="70" spans="1:16" s="495" customFormat="1">
      <c r="A70" s="488"/>
      <c r="B70" s="498"/>
      <c r="C70" s="498"/>
      <c r="D70" s="498"/>
      <c r="E70" s="499"/>
      <c r="F70" s="500"/>
      <c r="G70" s="500"/>
      <c r="H70" s="258"/>
      <c r="I70" s="258"/>
      <c r="J70" s="258"/>
      <c r="K70" s="501"/>
      <c r="L70" s="258"/>
      <c r="M70" s="494"/>
      <c r="O70" s="502"/>
      <c r="P70" s="503"/>
    </row>
    <row r="71" spans="1:16" s="495" customFormat="1">
      <c r="A71" s="488"/>
      <c r="B71" s="504"/>
      <c r="C71" s="504"/>
      <c r="D71" s="504"/>
      <c r="E71" s="505"/>
      <c r="F71" s="506"/>
      <c r="G71" s="506"/>
      <c r="H71" s="507"/>
      <c r="I71" s="258"/>
      <c r="J71" s="507"/>
      <c r="K71" s="508"/>
      <c r="L71" s="258"/>
      <c r="M71" s="509"/>
      <c r="O71" s="510"/>
      <c r="P71" s="511"/>
    </row>
    <row r="72" spans="1:16">
      <c r="A72" s="85">
        <v>66</v>
      </c>
      <c r="B72" s="88"/>
      <c r="C72" s="88"/>
      <c r="D72" s="98">
        <v>3</v>
      </c>
      <c r="E72" s="604" t="s">
        <v>20</v>
      </c>
      <c r="F72" s="605"/>
      <c r="G72" s="606"/>
      <c r="H72" s="28">
        <v>4.5</v>
      </c>
      <c r="I72" s="235"/>
      <c r="J72" s="15">
        <f>SUM(J73:J75)</f>
        <v>1.62</v>
      </c>
      <c r="K72" s="15" t="e">
        <f>SUM(K73:K75)</f>
        <v>#REF!</v>
      </c>
      <c r="L72" s="235"/>
      <c r="M72" s="251" t="e">
        <f>SUM(M73:M75)</f>
        <v>#REF!</v>
      </c>
      <c r="O72" s="123"/>
      <c r="P72" s="123"/>
    </row>
    <row r="73" spans="1:16" s="137" customFormat="1">
      <c r="A73" s="137">
        <v>67</v>
      </c>
      <c r="B73" s="138"/>
      <c r="C73" s="138"/>
      <c r="D73" s="138"/>
      <c r="E73" s="92" t="s">
        <v>9</v>
      </c>
      <c r="F73" s="595" t="s">
        <v>61</v>
      </c>
      <c r="G73" s="595"/>
      <c r="H73" s="93">
        <v>1.5</v>
      </c>
      <c r="I73" s="258"/>
      <c r="J73" s="93">
        <f>Pusat!L274</f>
        <v>0.495</v>
      </c>
      <c r="K73" s="93" t="e">
        <f>'Ctt Unit'!I49</f>
        <v>#REF!</v>
      </c>
      <c r="L73" s="258"/>
      <c r="M73" s="153" t="e">
        <f>AVERAGE(J73:K73)</f>
        <v>#REF!</v>
      </c>
      <c r="O73" s="299"/>
      <c r="P73" s="129" t="str">
        <f>'Ctt Unit'!L49</f>
        <v>-</v>
      </c>
    </row>
    <row r="74" spans="1:16" s="137" customFormat="1">
      <c r="A74" s="137">
        <v>68</v>
      </c>
      <c r="B74" s="138"/>
      <c r="C74" s="138"/>
      <c r="D74" s="138"/>
      <c r="E74" s="92" t="s">
        <v>11</v>
      </c>
      <c r="F74" s="595" t="s">
        <v>123</v>
      </c>
      <c r="G74" s="595"/>
      <c r="H74" s="93">
        <v>1.5</v>
      </c>
      <c r="I74" s="258"/>
      <c r="J74" s="93">
        <f>Pusat!L276</f>
        <v>0</v>
      </c>
      <c r="K74" s="261"/>
      <c r="L74" s="258"/>
      <c r="M74" s="153">
        <f>AVERAGE(J74:K74)</f>
        <v>0</v>
      </c>
      <c r="O74" s="299"/>
      <c r="P74" s="289"/>
    </row>
    <row r="75" spans="1:16" s="137" customFormat="1">
      <c r="A75" s="137">
        <v>69</v>
      </c>
      <c r="B75" s="138"/>
      <c r="C75" s="138"/>
      <c r="D75" s="138"/>
      <c r="E75" s="92" t="s">
        <v>13</v>
      </c>
      <c r="F75" s="595" t="s">
        <v>124</v>
      </c>
      <c r="G75" s="595"/>
      <c r="H75" s="93">
        <v>1.5</v>
      </c>
      <c r="I75" s="258"/>
      <c r="J75" s="93">
        <f>Pusat!L281</f>
        <v>1.125</v>
      </c>
      <c r="K75" s="261"/>
      <c r="L75" s="258"/>
      <c r="M75" s="153">
        <f>AVERAGE(J75:K75)</f>
        <v>1.125</v>
      </c>
      <c r="O75" s="299"/>
      <c r="P75" s="289"/>
    </row>
    <row r="76" spans="1:16">
      <c r="A76" s="85">
        <v>70</v>
      </c>
      <c r="B76" s="88"/>
      <c r="C76" s="88"/>
      <c r="D76" s="98">
        <v>4</v>
      </c>
      <c r="E76" s="200" t="s">
        <v>23</v>
      </c>
      <c r="F76" s="88"/>
      <c r="G76" s="88"/>
      <c r="H76" s="28">
        <v>3.75</v>
      </c>
      <c r="I76" s="235"/>
      <c r="J76" s="15">
        <f>SUM(J77:J79)</f>
        <v>1.7916666666666667</v>
      </c>
      <c r="K76" s="15" t="e">
        <f>SUM(K77:K79)</f>
        <v>#REF!</v>
      </c>
      <c r="L76" s="235"/>
      <c r="M76" s="251" t="e">
        <f>SUM(M77:M79)</f>
        <v>#REF!</v>
      </c>
      <c r="O76" s="123"/>
      <c r="P76" s="123"/>
    </row>
    <row r="77" spans="1:16" s="137" customFormat="1">
      <c r="A77" s="137">
        <v>71</v>
      </c>
      <c r="B77" s="138"/>
      <c r="C77" s="138"/>
      <c r="D77" s="138"/>
      <c r="E77" s="92" t="s">
        <v>9</v>
      </c>
      <c r="F77" s="595" t="s">
        <v>127</v>
      </c>
      <c r="G77" s="595"/>
      <c r="H77" s="93">
        <v>0.5</v>
      </c>
      <c r="I77" s="258"/>
      <c r="J77" s="93">
        <f>Pusat!L284</f>
        <v>0</v>
      </c>
      <c r="K77" s="93" t="e">
        <f>'Ctt Unit'!I51</f>
        <v>#REF!</v>
      </c>
      <c r="L77" s="258"/>
      <c r="M77" s="153" t="e">
        <f>AVERAGE(J77:K77)</f>
        <v>#REF!</v>
      </c>
      <c r="O77" s="299"/>
      <c r="P77" s="129" t="str">
        <f>'Ctt Unit'!L51</f>
        <v>-</v>
      </c>
    </row>
    <row r="78" spans="1:16" s="137" customFormat="1">
      <c r="A78" s="137">
        <v>72</v>
      </c>
      <c r="B78" s="138"/>
      <c r="C78" s="138"/>
      <c r="D78" s="138"/>
      <c r="E78" s="92" t="s">
        <v>11</v>
      </c>
      <c r="F78" s="595" t="s">
        <v>128</v>
      </c>
      <c r="G78" s="595"/>
      <c r="H78" s="93">
        <v>1</v>
      </c>
      <c r="I78" s="258"/>
      <c r="J78" s="93">
        <f>Pusat!L286</f>
        <v>0.625</v>
      </c>
      <c r="K78" s="93" t="e">
        <f>'Ctt Unit'!I52</f>
        <v>#REF!</v>
      </c>
      <c r="L78" s="258"/>
      <c r="M78" s="153" t="e">
        <f>AVERAGE(J78:K78)</f>
        <v>#REF!</v>
      </c>
      <c r="O78" s="299"/>
      <c r="P78" s="129" t="str">
        <f>'Ctt Unit'!L52</f>
        <v>-</v>
      </c>
    </row>
    <row r="79" spans="1:16" s="137" customFormat="1">
      <c r="A79" s="137">
        <v>73</v>
      </c>
      <c r="B79" s="138"/>
      <c r="C79" s="138"/>
      <c r="D79" s="138"/>
      <c r="E79" s="92" t="s">
        <v>13</v>
      </c>
      <c r="F79" s="595" t="s">
        <v>129</v>
      </c>
      <c r="G79" s="595"/>
      <c r="H79" s="93">
        <v>2.25</v>
      </c>
      <c r="I79" s="258"/>
      <c r="J79" s="93">
        <f>Pusat!L289</f>
        <v>1.1666666666666667</v>
      </c>
      <c r="K79" s="93" t="e">
        <f>'Ctt Unit'!I53</f>
        <v>#REF!</v>
      </c>
      <c r="L79" s="258"/>
      <c r="M79" s="153" t="e">
        <f>AVERAGE(J79:K79)</f>
        <v>#REF!</v>
      </c>
      <c r="O79" s="299"/>
      <c r="P79" s="129" t="str">
        <f>'Ctt Unit'!L53</f>
        <v>-</v>
      </c>
    </row>
    <row r="80" spans="1:16">
      <c r="A80" s="85">
        <v>74</v>
      </c>
      <c r="B80" s="88"/>
      <c r="C80" s="88"/>
      <c r="D80" s="98">
        <v>5</v>
      </c>
      <c r="E80" s="200" t="s">
        <v>27</v>
      </c>
      <c r="F80" s="88"/>
      <c r="G80" s="241"/>
      <c r="H80" s="28">
        <v>4.5</v>
      </c>
      <c r="I80" s="235"/>
      <c r="J80" s="15">
        <f>SUM(J81:J87)</f>
        <v>2.8919154011619357</v>
      </c>
      <c r="K80" s="15" t="e">
        <f>SUM(K81:K87)</f>
        <v>#REF!</v>
      </c>
      <c r="L80" s="235"/>
      <c r="M80" s="251" t="e">
        <f>SUM(M81:M87)</f>
        <v>#REF!</v>
      </c>
      <c r="O80" s="123"/>
      <c r="P80" s="123"/>
    </row>
    <row r="81" spans="1:16" s="137" customFormat="1">
      <c r="A81" s="137">
        <v>75</v>
      </c>
      <c r="B81" s="138"/>
      <c r="C81" s="138"/>
      <c r="D81" s="138"/>
      <c r="E81" s="92" t="s">
        <v>9</v>
      </c>
      <c r="F81" s="595" t="s">
        <v>137</v>
      </c>
      <c r="G81" s="595"/>
      <c r="H81" s="93">
        <v>1</v>
      </c>
      <c r="I81" s="258"/>
      <c r="J81" s="93">
        <f>Pusat!L294</f>
        <v>0.75</v>
      </c>
      <c r="K81" s="93" t="e">
        <f>'Ctt Unit'!I55</f>
        <v>#REF!</v>
      </c>
      <c r="L81" s="258"/>
      <c r="M81" s="153" t="e">
        <f t="shared" ref="M81:M87" si="1">AVERAGE(J81:K81)</f>
        <v>#REF!</v>
      </c>
      <c r="O81" s="299"/>
      <c r="P81" s="129" t="str">
        <f>'Ctt Unit'!L55</f>
        <v>-</v>
      </c>
    </row>
    <row r="82" spans="1:16" s="137" customFormat="1">
      <c r="A82" s="137">
        <v>76</v>
      </c>
      <c r="B82" s="138"/>
      <c r="C82" s="138"/>
      <c r="D82" s="138"/>
      <c r="E82" s="92" t="s">
        <v>11</v>
      </c>
      <c r="F82" s="595" t="s">
        <v>138</v>
      </c>
      <c r="G82" s="595"/>
      <c r="H82" s="93">
        <v>0.5</v>
      </c>
      <c r="I82" s="258"/>
      <c r="J82" s="93">
        <f>Pusat!L297</f>
        <v>0.125</v>
      </c>
      <c r="K82" s="261"/>
      <c r="L82" s="258"/>
      <c r="M82" s="153">
        <f t="shared" si="1"/>
        <v>0.125</v>
      </c>
      <c r="O82" s="299"/>
      <c r="P82" s="289"/>
    </row>
    <row r="83" spans="1:16" s="137" customFormat="1">
      <c r="A83" s="137">
        <v>77</v>
      </c>
      <c r="B83" s="138"/>
      <c r="C83" s="138"/>
      <c r="D83" s="138"/>
      <c r="E83" s="92" t="s">
        <v>13</v>
      </c>
      <c r="F83" s="595" t="s">
        <v>139</v>
      </c>
      <c r="G83" s="595"/>
      <c r="H83" s="93">
        <v>0.5</v>
      </c>
      <c r="I83" s="258"/>
      <c r="J83" s="93">
        <f>Pusat!L302</f>
        <v>0.5</v>
      </c>
      <c r="K83" s="93" t="e">
        <f>'Ctt Unit'!I56</f>
        <v>#REF!</v>
      </c>
      <c r="L83" s="258"/>
      <c r="M83" s="153" t="e">
        <f t="shared" si="1"/>
        <v>#REF!</v>
      </c>
      <c r="O83" s="299"/>
      <c r="P83" s="129" t="str">
        <f>'Ctt Unit'!L56</f>
        <v>-</v>
      </c>
    </row>
    <row r="84" spans="1:16" s="137" customFormat="1">
      <c r="A84" s="137">
        <v>78</v>
      </c>
      <c r="B84" s="138"/>
      <c r="C84" s="138"/>
      <c r="D84" s="138"/>
      <c r="E84" s="92" t="s">
        <v>15</v>
      </c>
      <c r="F84" s="595" t="s">
        <v>140</v>
      </c>
      <c r="G84" s="595"/>
      <c r="H84" s="93">
        <v>0.5</v>
      </c>
      <c r="I84" s="258"/>
      <c r="J84" s="93">
        <f>Pusat!L304</f>
        <v>0.5</v>
      </c>
      <c r="K84" s="93" t="e">
        <f>'Ctt Unit'!I57</f>
        <v>#REF!</v>
      </c>
      <c r="L84" s="258"/>
      <c r="M84" s="153" t="e">
        <f t="shared" si="1"/>
        <v>#REF!</v>
      </c>
      <c r="O84" s="299"/>
      <c r="P84" s="129" t="str">
        <f>'Ctt Unit'!L57</f>
        <v>-</v>
      </c>
    </row>
    <row r="85" spans="1:16" s="137" customFormat="1">
      <c r="A85" s="137">
        <v>79</v>
      </c>
      <c r="B85" s="138"/>
      <c r="C85" s="138"/>
      <c r="D85" s="138"/>
      <c r="E85" s="92" t="s">
        <v>32</v>
      </c>
      <c r="F85" s="595" t="s">
        <v>141</v>
      </c>
      <c r="G85" s="595"/>
      <c r="H85" s="93">
        <v>0.5</v>
      </c>
      <c r="I85" s="258"/>
      <c r="J85" s="93">
        <f>Pusat!L309</f>
        <v>5.4971319311663477E-3</v>
      </c>
      <c r="K85" s="261"/>
      <c r="L85" s="258"/>
      <c r="M85" s="153">
        <f t="shared" si="1"/>
        <v>5.4971319311663477E-3</v>
      </c>
      <c r="O85" s="299"/>
      <c r="P85" s="289"/>
    </row>
    <row r="86" spans="1:16" s="137" customFormat="1">
      <c r="A86" s="137">
        <v>80</v>
      </c>
      <c r="B86" s="138"/>
      <c r="C86" s="138"/>
      <c r="D86" s="138"/>
      <c r="E86" s="92" t="s">
        <v>34</v>
      </c>
      <c r="F86" s="595" t="s">
        <v>142</v>
      </c>
      <c r="G86" s="595"/>
      <c r="H86" s="93">
        <v>0.5</v>
      </c>
      <c r="I86" s="258"/>
      <c r="J86" s="93">
        <f>Pusat!L313</f>
        <v>1.141826923076923E-2</v>
      </c>
      <c r="K86" s="261"/>
      <c r="L86" s="258"/>
      <c r="M86" s="153">
        <f t="shared" si="1"/>
        <v>1.141826923076923E-2</v>
      </c>
      <c r="O86" s="299"/>
      <c r="P86" s="289"/>
    </row>
    <row r="87" spans="1:16" s="137" customFormat="1" ht="30">
      <c r="A87" s="137">
        <v>81</v>
      </c>
      <c r="B87" s="138"/>
      <c r="C87" s="138"/>
      <c r="D87" s="138"/>
      <c r="E87" s="92" t="s">
        <v>36</v>
      </c>
      <c r="F87" s="595" t="s">
        <v>143</v>
      </c>
      <c r="G87" s="595"/>
      <c r="H87" s="93">
        <v>1</v>
      </c>
      <c r="I87" s="258"/>
      <c r="J87" s="93">
        <f>Pusat!L317</f>
        <v>1</v>
      </c>
      <c r="K87" s="261"/>
      <c r="L87" s="258"/>
      <c r="M87" s="153">
        <f t="shared" si="1"/>
        <v>1</v>
      </c>
      <c r="O87" s="299"/>
      <c r="P87" s="289"/>
    </row>
    <row r="88" spans="1:16">
      <c r="A88" s="85">
        <v>82</v>
      </c>
      <c r="B88" s="88"/>
      <c r="C88" s="88"/>
      <c r="D88" s="98">
        <v>6</v>
      </c>
      <c r="E88" s="200" t="s">
        <v>40</v>
      </c>
      <c r="F88" s="88"/>
      <c r="G88" s="88"/>
      <c r="H88" s="28">
        <v>3.75</v>
      </c>
      <c r="I88" s="235"/>
      <c r="J88" s="15">
        <f>SUM(J89:J92)</f>
        <v>0.71313368941525002</v>
      </c>
      <c r="K88" s="15" t="e">
        <f>SUM(K89:K92)</f>
        <v>#REF!</v>
      </c>
      <c r="L88" s="235"/>
      <c r="M88" s="251" t="e">
        <f>SUM(M89:M92)</f>
        <v>#REF!</v>
      </c>
      <c r="O88" s="123"/>
      <c r="P88" s="123"/>
    </row>
    <row r="89" spans="1:16" s="137" customFormat="1">
      <c r="A89" s="137">
        <v>83</v>
      </c>
      <c r="B89" s="138"/>
      <c r="C89" s="138"/>
      <c r="D89" s="138"/>
      <c r="E89" s="92" t="s">
        <v>9</v>
      </c>
      <c r="F89" s="595" t="s">
        <v>144</v>
      </c>
      <c r="G89" s="595"/>
      <c r="H89" s="93">
        <v>1</v>
      </c>
      <c r="I89" s="258"/>
      <c r="J89" s="93">
        <f>Pusat!L323</f>
        <v>0.13563368941524998</v>
      </c>
      <c r="K89" s="93" t="e">
        <f>'Ctt Unit'!I59</f>
        <v>#REF!</v>
      </c>
      <c r="L89" s="258"/>
      <c r="M89" s="153" t="e">
        <f>AVERAGE(J89:K89)</f>
        <v>#REF!</v>
      </c>
      <c r="O89" s="299"/>
      <c r="P89" s="129" t="str">
        <f>'Ctt Unit'!L59</f>
        <v>-</v>
      </c>
    </row>
    <row r="90" spans="1:16" s="137" customFormat="1">
      <c r="A90" s="137">
        <v>84</v>
      </c>
      <c r="B90" s="138"/>
      <c r="C90" s="138"/>
      <c r="D90" s="138"/>
      <c r="E90" s="92" t="s">
        <v>11</v>
      </c>
      <c r="F90" s="595" t="s">
        <v>145</v>
      </c>
      <c r="G90" s="595"/>
      <c r="H90" s="93">
        <v>1</v>
      </c>
      <c r="I90" s="258"/>
      <c r="J90" s="93">
        <f>Pusat!L337</f>
        <v>0</v>
      </c>
      <c r="K90" s="93" t="e">
        <f>'Ctt Unit'!I60</f>
        <v>#REF!</v>
      </c>
      <c r="L90" s="258"/>
      <c r="M90" s="153" t="e">
        <f>AVERAGE(J90:K90)</f>
        <v>#REF!</v>
      </c>
      <c r="O90" s="299"/>
      <c r="P90" s="129" t="str">
        <f>'Ctt Unit'!L60</f>
        <v>-</v>
      </c>
    </row>
    <row r="91" spans="1:16" s="137" customFormat="1">
      <c r="A91" s="137">
        <v>85</v>
      </c>
      <c r="B91" s="138"/>
      <c r="C91" s="138"/>
      <c r="D91" s="138"/>
      <c r="E91" s="92" t="s">
        <v>13</v>
      </c>
      <c r="F91" s="595" t="s">
        <v>581</v>
      </c>
      <c r="G91" s="595"/>
      <c r="H91" s="93">
        <v>1</v>
      </c>
      <c r="I91" s="258"/>
      <c r="J91" s="93">
        <f>Pusat!L339</f>
        <v>0.33</v>
      </c>
      <c r="K91" s="93" t="e">
        <f>'Ctt Unit'!I61</f>
        <v>#REF!</v>
      </c>
      <c r="L91" s="258"/>
      <c r="M91" s="153" t="e">
        <f>AVERAGE(J91:K91)</f>
        <v>#REF!</v>
      </c>
      <c r="O91" s="299"/>
      <c r="P91" s="129" t="str">
        <f>'Ctt Unit'!L61</f>
        <v>-</v>
      </c>
    </row>
    <row r="92" spans="1:16" s="137" customFormat="1">
      <c r="A92" s="137">
        <v>86</v>
      </c>
      <c r="B92" s="138"/>
      <c r="C92" s="138"/>
      <c r="D92" s="138"/>
      <c r="E92" s="92" t="s">
        <v>15</v>
      </c>
      <c r="F92" s="595" t="s">
        <v>147</v>
      </c>
      <c r="G92" s="595"/>
      <c r="H92" s="93">
        <v>0.75</v>
      </c>
      <c r="I92" s="258"/>
      <c r="J92" s="93">
        <f>Pusat!L341</f>
        <v>0.2475</v>
      </c>
      <c r="K92" s="93" t="e">
        <f>'Ctt Unit'!I62</f>
        <v>#REF!</v>
      </c>
      <c r="L92" s="258"/>
      <c r="M92" s="153" t="e">
        <f>AVERAGE(J92:K92)</f>
        <v>#REF!</v>
      </c>
      <c r="O92" s="299"/>
      <c r="P92" s="129" t="str">
        <f>'Ctt Unit'!L62</f>
        <v>-</v>
      </c>
    </row>
    <row r="93" spans="1:16">
      <c r="A93" s="85">
        <v>87</v>
      </c>
      <c r="B93" s="88"/>
      <c r="C93" s="88"/>
      <c r="D93" s="98">
        <v>7</v>
      </c>
      <c r="E93" s="604" t="s">
        <v>43</v>
      </c>
      <c r="F93" s="605"/>
      <c r="G93" s="606"/>
      <c r="H93" s="28">
        <v>3.75</v>
      </c>
      <c r="I93" s="235"/>
      <c r="J93" s="15">
        <f>SUM(J94:J99)</f>
        <v>2.7010000000000001</v>
      </c>
      <c r="K93" s="15" t="e">
        <f>SUM(K94:K98)</f>
        <v>#REF!</v>
      </c>
      <c r="L93" s="235"/>
      <c r="M93" s="251" t="e">
        <f>SUM(M94:M99)</f>
        <v>#REF!</v>
      </c>
      <c r="O93" s="123"/>
      <c r="P93" s="123"/>
    </row>
    <row r="94" spans="1:16" s="137" customFormat="1">
      <c r="A94" s="137">
        <v>88</v>
      </c>
      <c r="B94" s="138"/>
      <c r="C94" s="138"/>
      <c r="D94" s="138"/>
      <c r="E94" s="92" t="s">
        <v>9</v>
      </c>
      <c r="F94" s="595" t="s">
        <v>148</v>
      </c>
      <c r="G94" s="595"/>
      <c r="H94" s="93">
        <v>0.75</v>
      </c>
      <c r="I94" s="258"/>
      <c r="J94" s="93">
        <f>Pusat!L344</f>
        <v>0.75</v>
      </c>
      <c r="K94" s="93" t="e">
        <f>'Ctt Unit'!I64</f>
        <v>#REF!</v>
      </c>
      <c r="L94" s="258"/>
      <c r="M94" s="153" t="e">
        <f t="shared" ref="M94:M99" si="2">AVERAGE(J94:K94)</f>
        <v>#REF!</v>
      </c>
      <c r="O94" s="299"/>
      <c r="P94" s="129" t="str">
        <f>'Ctt Unit'!L64</f>
        <v>-</v>
      </c>
    </row>
    <row r="95" spans="1:16" s="137" customFormat="1">
      <c r="A95" s="137">
        <v>89</v>
      </c>
      <c r="B95" s="138"/>
      <c r="C95" s="138"/>
      <c r="D95" s="138"/>
      <c r="E95" s="92" t="s">
        <v>11</v>
      </c>
      <c r="F95" s="595" t="s">
        <v>149</v>
      </c>
      <c r="G95" s="595"/>
      <c r="H95" s="93">
        <v>0.6</v>
      </c>
      <c r="I95" s="258"/>
      <c r="J95" s="93">
        <f>Pusat!L351</f>
        <v>0.6</v>
      </c>
      <c r="K95" s="93" t="e">
        <f>'Ctt Unit'!I65</f>
        <v>#REF!</v>
      </c>
      <c r="L95" s="258"/>
      <c r="M95" s="153" t="e">
        <f t="shared" si="2"/>
        <v>#REF!</v>
      </c>
      <c r="O95" s="299"/>
      <c r="P95" s="129" t="str">
        <f>'Ctt Unit'!L65</f>
        <v>-</v>
      </c>
    </row>
    <row r="96" spans="1:16" s="137" customFormat="1">
      <c r="A96" s="137">
        <v>90</v>
      </c>
      <c r="B96" s="138"/>
      <c r="C96" s="138"/>
      <c r="D96" s="138"/>
      <c r="E96" s="92" t="s">
        <v>13</v>
      </c>
      <c r="F96" s="595" t="s">
        <v>624</v>
      </c>
      <c r="G96" s="595"/>
      <c r="H96" s="93">
        <v>0.6</v>
      </c>
      <c r="I96" s="258"/>
      <c r="J96" s="93">
        <f>Pusat!L358</f>
        <v>0.6</v>
      </c>
      <c r="K96" s="261"/>
      <c r="L96" s="258"/>
      <c r="M96" s="153">
        <f>AVERAGE(J96:K96)</f>
        <v>0.6</v>
      </c>
      <c r="O96" s="299"/>
      <c r="P96" s="129" t="str">
        <f>'Ctt Unit'!L65</f>
        <v>-</v>
      </c>
    </row>
    <row r="97" spans="1:16" s="137" customFormat="1">
      <c r="A97" s="137">
        <v>90</v>
      </c>
      <c r="B97" s="138"/>
      <c r="C97" s="138"/>
      <c r="D97" s="138"/>
      <c r="E97" s="92" t="s">
        <v>15</v>
      </c>
      <c r="F97" s="595" t="s">
        <v>150</v>
      </c>
      <c r="G97" s="595"/>
      <c r="H97" s="93">
        <v>0.6</v>
      </c>
      <c r="I97" s="258"/>
      <c r="J97" s="93">
        <f>Pusat!L360</f>
        <v>0.39999999999999997</v>
      </c>
      <c r="K97" s="93" t="e">
        <f>'Ctt Unit'!I66</f>
        <v>#REF!</v>
      </c>
      <c r="L97" s="258"/>
      <c r="M97" s="153" t="e">
        <f t="shared" si="2"/>
        <v>#REF!</v>
      </c>
      <c r="O97" s="299"/>
      <c r="P97" s="129" t="str">
        <f>'Ctt Unit'!L66</f>
        <v>-</v>
      </c>
    </row>
    <row r="98" spans="1:16" s="137" customFormat="1">
      <c r="A98" s="137">
        <v>91</v>
      </c>
      <c r="B98" s="138"/>
      <c r="C98" s="138"/>
      <c r="D98" s="138"/>
      <c r="E98" s="92" t="s">
        <v>32</v>
      </c>
      <c r="F98" s="595" t="s">
        <v>107</v>
      </c>
      <c r="G98" s="595"/>
      <c r="H98" s="93">
        <v>0.6</v>
      </c>
      <c r="I98" s="258"/>
      <c r="J98" s="93">
        <f>Pusat!L365</f>
        <v>0</v>
      </c>
      <c r="K98" s="261"/>
      <c r="L98" s="258"/>
      <c r="M98" s="153">
        <f t="shared" si="2"/>
        <v>0</v>
      </c>
      <c r="O98" s="299"/>
      <c r="P98" s="289"/>
    </row>
    <row r="99" spans="1:16" s="137" customFormat="1">
      <c r="B99" s="138"/>
      <c r="C99" s="138"/>
      <c r="D99" s="138"/>
      <c r="E99" s="92" t="s">
        <v>34</v>
      </c>
      <c r="F99" s="595" t="s">
        <v>625</v>
      </c>
      <c r="G99" s="595"/>
      <c r="H99" s="93">
        <v>0.6</v>
      </c>
      <c r="I99" s="258"/>
      <c r="J99" s="93">
        <f>Pusat!L377</f>
        <v>0.35099999999999998</v>
      </c>
      <c r="K99" s="261"/>
      <c r="L99" s="258"/>
      <c r="M99" s="153">
        <f t="shared" si="2"/>
        <v>0.35099999999999998</v>
      </c>
      <c r="O99" s="299"/>
      <c r="P99" s="289"/>
    </row>
    <row r="100" spans="1:16">
      <c r="A100" s="85">
        <v>92</v>
      </c>
      <c r="B100" s="88"/>
      <c r="C100" s="88"/>
      <c r="D100" s="98">
        <v>8</v>
      </c>
      <c r="E100" s="604" t="s">
        <v>51</v>
      </c>
      <c r="F100" s="605"/>
      <c r="G100" s="606"/>
      <c r="H100" s="28">
        <v>3.75</v>
      </c>
      <c r="I100" s="235"/>
      <c r="J100" s="15">
        <f>SUM(J101:J102)</f>
        <v>3.75</v>
      </c>
      <c r="K100" s="15" t="e">
        <f>SUM(K101:K102)</f>
        <v>#REF!</v>
      </c>
      <c r="L100" s="235"/>
      <c r="M100" s="251" t="e">
        <f>SUM(M101:M102)</f>
        <v>#REF!</v>
      </c>
      <c r="O100" s="123"/>
      <c r="P100" s="123"/>
    </row>
    <row r="101" spans="1:16" s="137" customFormat="1">
      <c r="A101" s="137">
        <v>93</v>
      </c>
      <c r="B101" s="138"/>
      <c r="C101" s="138"/>
      <c r="D101" s="138"/>
      <c r="E101" s="92" t="s">
        <v>9</v>
      </c>
      <c r="F101" s="595" t="s">
        <v>74</v>
      </c>
      <c r="G101" s="595"/>
      <c r="H101" s="93">
        <v>2.5</v>
      </c>
      <c r="I101" s="258"/>
      <c r="J101" s="93">
        <f>Pusat!L381</f>
        <v>2.5</v>
      </c>
      <c r="K101" s="93" t="e">
        <f>'Ctt Unit'!I68</f>
        <v>#REF!</v>
      </c>
      <c r="L101" s="258"/>
      <c r="M101" s="153" t="e">
        <f>AVERAGE(J101:K101)</f>
        <v>#REF!</v>
      </c>
      <c r="O101" s="299"/>
      <c r="P101" s="129" t="str">
        <f>'Ctt Unit'!L68</f>
        <v>-</v>
      </c>
    </row>
    <row r="102" spans="1:16" s="137" customFormat="1">
      <c r="A102" s="137">
        <v>94</v>
      </c>
      <c r="B102" s="138"/>
      <c r="C102" s="138"/>
      <c r="D102" s="138"/>
      <c r="E102" s="92" t="s">
        <v>11</v>
      </c>
      <c r="F102" s="595" t="s">
        <v>151</v>
      </c>
      <c r="G102" s="595"/>
      <c r="H102" s="93">
        <v>1.25</v>
      </c>
      <c r="I102" s="258"/>
      <c r="J102" s="93">
        <f>Pusat!L388</f>
        <v>1.25</v>
      </c>
      <c r="K102" s="93" t="e">
        <f>'Ctt Unit'!I69</f>
        <v>#REF!</v>
      </c>
      <c r="L102" s="258"/>
      <c r="M102" s="153" t="e">
        <f>AVERAGE(J102:K102)</f>
        <v>#REF!</v>
      </c>
      <c r="O102" s="299"/>
      <c r="P102" s="129" t="str">
        <f>'Ctt Unit'!L69</f>
        <v>-</v>
      </c>
    </row>
    <row r="103" spans="1:16">
      <c r="A103" s="85">
        <v>95</v>
      </c>
      <c r="B103" s="617" t="s">
        <v>576</v>
      </c>
      <c r="C103" s="617"/>
      <c r="D103" s="617"/>
      <c r="E103" s="617"/>
      <c r="F103" s="617"/>
      <c r="G103" s="617"/>
      <c r="H103" s="169">
        <v>60</v>
      </c>
      <c r="I103" s="119"/>
      <c r="J103" s="169">
        <f>SUM(J5,J48,J59)</f>
        <v>33.650594545122644</v>
      </c>
      <c r="K103" s="169" t="e">
        <f>SUM(K5,K48,K59)</f>
        <v>#REF!</v>
      </c>
      <c r="L103" s="119"/>
      <c r="M103" s="169" t="e">
        <f>SUM(M5,M48,M59)</f>
        <v>#REF!</v>
      </c>
      <c r="O103" s="290"/>
      <c r="P103" s="290"/>
    </row>
    <row r="104" spans="1:16">
      <c r="A104" s="85">
        <v>96</v>
      </c>
      <c r="B104" s="60"/>
      <c r="C104" s="60"/>
      <c r="D104" s="106"/>
      <c r="E104" s="106"/>
      <c r="F104" s="60"/>
      <c r="G104" s="60"/>
      <c r="H104" s="134"/>
      <c r="I104" s="235"/>
      <c r="J104" s="238"/>
      <c r="K104" s="238"/>
      <c r="L104" s="245"/>
      <c r="M104" s="284"/>
      <c r="O104" s="291"/>
      <c r="P104" s="291"/>
    </row>
    <row r="105" spans="1:16">
      <c r="A105" s="85">
        <v>97</v>
      </c>
      <c r="B105" s="60"/>
      <c r="C105" s="60"/>
      <c r="D105" s="106"/>
      <c r="E105" s="106"/>
      <c r="F105" s="60"/>
      <c r="G105" s="60"/>
      <c r="H105" s="134"/>
      <c r="I105" s="235"/>
      <c r="J105" s="238"/>
      <c r="K105" s="238"/>
      <c r="L105" s="245"/>
      <c r="M105" s="252"/>
      <c r="O105" s="291"/>
      <c r="P105" s="291"/>
    </row>
    <row r="106" spans="1:16">
      <c r="A106" s="85">
        <v>98</v>
      </c>
      <c r="B106" s="242" t="s">
        <v>76</v>
      </c>
      <c r="C106" s="537" t="s">
        <v>77</v>
      </c>
      <c r="D106" s="538"/>
      <c r="E106" s="538"/>
      <c r="F106" s="538"/>
      <c r="G106" s="539"/>
      <c r="H106" s="4"/>
      <c r="I106" s="235"/>
      <c r="J106" s="239"/>
      <c r="K106" s="239"/>
      <c r="M106" s="253"/>
      <c r="O106" s="292"/>
      <c r="P106" s="292"/>
    </row>
    <row r="107" spans="1:16">
      <c r="A107" s="85">
        <v>99</v>
      </c>
      <c r="B107" s="97"/>
      <c r="C107" s="98"/>
      <c r="D107" s="107">
        <v>1</v>
      </c>
      <c r="E107" s="614" t="s">
        <v>78</v>
      </c>
      <c r="F107" s="615"/>
      <c r="G107" s="616"/>
      <c r="H107" s="15">
        <v>10</v>
      </c>
      <c r="I107" s="235"/>
      <c r="J107" s="15">
        <f>SUM(J108:J109)</f>
        <v>6.9668999999999999</v>
      </c>
      <c r="K107" s="246"/>
      <c r="L107" s="245"/>
      <c r="M107" s="254">
        <f>SUM(M108:M109)</f>
        <v>6.9668999999999999</v>
      </c>
      <c r="O107" s="123"/>
      <c r="P107" s="241"/>
    </row>
    <row r="108" spans="1:16" s="137" customFormat="1">
      <c r="A108" s="137">
        <v>100</v>
      </c>
      <c r="B108" s="138"/>
      <c r="C108" s="138"/>
      <c r="D108" s="138"/>
      <c r="E108" s="92" t="s">
        <v>9</v>
      </c>
      <c r="F108" s="270" t="s">
        <v>79</v>
      </c>
      <c r="G108" s="138"/>
      <c r="H108" s="93">
        <v>3</v>
      </c>
      <c r="I108" s="258"/>
      <c r="J108" s="93">
        <f>Pusat!L396</f>
        <v>3</v>
      </c>
      <c r="K108" s="134"/>
      <c r="L108" s="269"/>
      <c r="M108" s="256">
        <f>J108</f>
        <v>3</v>
      </c>
      <c r="O108" s="299"/>
      <c r="P108" s="126"/>
    </row>
    <row r="109" spans="1:16" s="137" customFormat="1">
      <c r="A109" s="137">
        <v>101</v>
      </c>
      <c r="B109" s="138"/>
      <c r="C109" s="138"/>
      <c r="D109" s="138"/>
      <c r="E109" s="92" t="s">
        <v>11</v>
      </c>
      <c r="F109" s="270" t="s">
        <v>80</v>
      </c>
      <c r="G109" s="138"/>
      <c r="H109" s="93">
        <v>7</v>
      </c>
      <c r="I109" s="258"/>
      <c r="J109" s="93">
        <f>Pusat!L397</f>
        <v>3.9668999999999999</v>
      </c>
      <c r="K109" s="134"/>
      <c r="L109" s="269"/>
      <c r="M109" s="256">
        <f>J109</f>
        <v>3.9668999999999999</v>
      </c>
      <c r="O109" s="299"/>
      <c r="P109" s="126"/>
    </row>
    <row r="110" spans="1:16">
      <c r="A110" s="85">
        <v>103</v>
      </c>
      <c r="B110" s="277"/>
      <c r="C110" s="277"/>
      <c r="D110" s="278">
        <v>2</v>
      </c>
      <c r="E110" s="598" t="s">
        <v>81</v>
      </c>
      <c r="F110" s="599"/>
      <c r="G110" s="600"/>
      <c r="H110" s="280">
        <v>10</v>
      </c>
      <c r="I110" s="235"/>
      <c r="J110" s="280">
        <f>SUM(J111)</f>
        <v>7.5</v>
      </c>
      <c r="K110" s="281"/>
      <c r="L110" s="245"/>
      <c r="M110" s="283">
        <f>SUM(M111)</f>
        <v>7.5</v>
      </c>
      <c r="O110" s="288"/>
      <c r="P110" s="293"/>
    </row>
    <row r="111" spans="1:16" s="137" customFormat="1">
      <c r="A111" s="137">
        <v>104</v>
      </c>
      <c r="B111" s="138"/>
      <c r="C111" s="138"/>
      <c r="D111" s="92"/>
      <c r="E111" s="92" t="s">
        <v>59</v>
      </c>
      <c r="F111" s="270" t="s">
        <v>82</v>
      </c>
      <c r="G111" s="138"/>
      <c r="H111" s="93">
        <v>10</v>
      </c>
      <c r="I111" s="258"/>
      <c r="J111" s="93">
        <f>Pusat!L399</f>
        <v>7.5</v>
      </c>
      <c r="K111" s="134"/>
      <c r="L111" s="269"/>
      <c r="M111" s="256">
        <f>J111</f>
        <v>7.5</v>
      </c>
      <c r="O111" s="299"/>
      <c r="P111" s="126"/>
    </row>
    <row r="112" spans="1:16">
      <c r="A112" s="85">
        <v>106</v>
      </c>
      <c r="B112" s="277"/>
      <c r="C112" s="277"/>
      <c r="D112" s="278">
        <v>3</v>
      </c>
      <c r="E112" s="598" t="s">
        <v>83</v>
      </c>
      <c r="F112" s="599"/>
      <c r="G112" s="600"/>
      <c r="H112" s="280">
        <v>10</v>
      </c>
      <c r="I112" s="235"/>
      <c r="J112" s="280">
        <f>SUM(J113)</f>
        <v>0</v>
      </c>
      <c r="K112" s="281"/>
      <c r="L112" s="245"/>
      <c r="M112" s="283">
        <f>SUM(M113)</f>
        <v>0</v>
      </c>
      <c r="O112" s="288"/>
      <c r="P112" s="293"/>
    </row>
    <row r="113" spans="1:16" s="137" customFormat="1">
      <c r="A113" s="137">
        <v>107</v>
      </c>
      <c r="B113" s="138"/>
      <c r="C113" s="138"/>
      <c r="D113" s="92"/>
      <c r="E113" s="92" t="s">
        <v>59</v>
      </c>
      <c r="F113" s="270" t="s">
        <v>82</v>
      </c>
      <c r="G113" s="138"/>
      <c r="H113" s="93">
        <v>10</v>
      </c>
      <c r="I113" s="258"/>
      <c r="J113" s="93">
        <f>Pusat!L401</f>
        <v>0</v>
      </c>
      <c r="K113" s="134"/>
      <c r="L113" s="269"/>
      <c r="M113" s="256">
        <f>J113</f>
        <v>0</v>
      </c>
      <c r="O113" s="299"/>
      <c r="P113" s="126"/>
    </row>
    <row r="114" spans="1:16">
      <c r="A114" s="85">
        <v>109</v>
      </c>
      <c r="B114" s="277"/>
      <c r="C114" s="277"/>
      <c r="D114" s="278">
        <v>4</v>
      </c>
      <c r="E114" s="598" t="s">
        <v>85</v>
      </c>
      <c r="F114" s="599"/>
      <c r="G114" s="600"/>
      <c r="H114" s="280">
        <v>10</v>
      </c>
      <c r="I114" s="235"/>
      <c r="J114" s="280">
        <f>SUM(J115:J117)</f>
        <v>0</v>
      </c>
      <c r="K114" s="281"/>
      <c r="L114" s="245"/>
      <c r="M114" s="283">
        <f>SUM(M115:M117)</f>
        <v>0</v>
      </c>
      <c r="O114" s="288"/>
      <c r="P114" s="293"/>
    </row>
    <row r="115" spans="1:16" s="137" customFormat="1">
      <c r="A115" s="137">
        <v>110</v>
      </c>
      <c r="B115" s="138"/>
      <c r="C115" s="138"/>
      <c r="D115" s="92"/>
      <c r="E115" s="92" t="s">
        <v>9</v>
      </c>
      <c r="F115" s="270" t="s">
        <v>86</v>
      </c>
      <c r="G115" s="138"/>
      <c r="H115" s="93">
        <v>5</v>
      </c>
      <c r="I115" s="258"/>
      <c r="J115" s="93" t="str">
        <f>Pusat!L403</f>
        <v>Blm Diisi</v>
      </c>
      <c r="K115" s="134"/>
      <c r="L115" s="269"/>
      <c r="M115" s="256" t="str">
        <f>J115</f>
        <v>Blm Diisi</v>
      </c>
      <c r="O115" s="299"/>
      <c r="P115" s="126"/>
    </row>
    <row r="116" spans="1:16" s="137" customFormat="1">
      <c r="A116" s="137">
        <v>111</v>
      </c>
      <c r="B116" s="138"/>
      <c r="C116" s="138"/>
      <c r="D116" s="92"/>
      <c r="E116" s="92" t="s">
        <v>11</v>
      </c>
      <c r="F116" s="270" t="s">
        <v>87</v>
      </c>
      <c r="G116" s="138"/>
      <c r="H116" s="93">
        <v>2</v>
      </c>
      <c r="I116" s="258"/>
      <c r="J116" s="93">
        <f>Pusat!L404</f>
        <v>0</v>
      </c>
      <c r="K116" s="134"/>
      <c r="L116" s="269"/>
      <c r="M116" s="256">
        <f>J116</f>
        <v>0</v>
      </c>
      <c r="O116" s="299"/>
      <c r="P116" s="126"/>
    </row>
    <row r="117" spans="1:16" s="137" customFormat="1">
      <c r="A117" s="137">
        <v>112</v>
      </c>
      <c r="B117" s="138"/>
      <c r="C117" s="138"/>
      <c r="D117" s="92"/>
      <c r="E117" s="92" t="s">
        <v>13</v>
      </c>
      <c r="F117" s="270" t="s">
        <v>112</v>
      </c>
      <c r="G117" s="138"/>
      <c r="H117" s="93">
        <v>3</v>
      </c>
      <c r="I117" s="258"/>
      <c r="J117" s="93">
        <f>Pusat!L405</f>
        <v>0</v>
      </c>
      <c r="K117" s="134"/>
      <c r="L117" s="269"/>
      <c r="M117" s="256">
        <f>J117</f>
        <v>0</v>
      </c>
      <c r="O117" s="299"/>
      <c r="P117" s="126"/>
    </row>
    <row r="118" spans="1:16">
      <c r="A118" s="85">
        <v>114</v>
      </c>
      <c r="B118" s="617" t="s">
        <v>577</v>
      </c>
      <c r="C118" s="617"/>
      <c r="D118" s="617"/>
      <c r="E118" s="617"/>
      <c r="F118" s="617"/>
      <c r="G118" s="617"/>
      <c r="H118" s="169">
        <v>40</v>
      </c>
      <c r="I118" s="119"/>
      <c r="J118" s="169">
        <f>SUM(J107,J110,J112,J114)</f>
        <v>14.466899999999999</v>
      </c>
      <c r="K118" s="239"/>
      <c r="M118" s="169">
        <f>SUM(M107,M110,M112,M114)</f>
        <v>14.466899999999999</v>
      </c>
      <c r="O118" s="290"/>
      <c r="P118" s="292"/>
    </row>
    <row r="119" spans="1:16">
      <c r="A119" s="85">
        <v>115</v>
      </c>
      <c r="B119" s="171"/>
      <c r="C119" s="171"/>
      <c r="D119" s="243"/>
      <c r="E119" s="243"/>
      <c r="F119" s="171"/>
      <c r="G119" s="171"/>
      <c r="H119" s="247"/>
      <c r="I119" s="119"/>
      <c r="J119" s="170"/>
      <c r="K119" s="170"/>
      <c r="M119" s="255"/>
      <c r="O119" s="294"/>
      <c r="P119" s="294"/>
    </row>
    <row r="120" spans="1:16" ht="15.75">
      <c r="A120" s="85">
        <v>116</v>
      </c>
      <c r="B120" s="618" t="s">
        <v>578</v>
      </c>
      <c r="C120" s="618"/>
      <c r="D120" s="618"/>
      <c r="E120" s="618"/>
      <c r="F120" s="618"/>
      <c r="G120" s="618"/>
      <c r="H120" s="172">
        <v>100</v>
      </c>
      <c r="I120" s="119"/>
      <c r="J120" s="172">
        <f>SUM(J103+J118)</f>
        <v>48.117494545122639</v>
      </c>
      <c r="K120" s="172" t="e">
        <f>SUM(K103+K118)</f>
        <v>#REF!</v>
      </c>
      <c r="L120" s="119"/>
      <c r="M120" s="244" t="e">
        <f>SUM(M103,M118)</f>
        <v>#REF!</v>
      </c>
      <c r="O120" s="224"/>
      <c r="P120" s="224"/>
    </row>
  </sheetData>
  <autoFilter ref="A3:P120"/>
  <customSheetViews>
    <customSheetView guid="{E05F132A-412E-4237-9871-419D88A58643}" scale="114" showAutoFilter="1" hiddenColumns="1" topLeftCell="B1">
      <pane ySplit="3" topLeftCell="A4" activePane="bottomLeft" state="frozen"/>
      <selection pane="bottomLeft" activeCell="K10" sqref="K10"/>
      <pageMargins left="0.7" right="0.7" top="0.75" bottom="0.75" header="0.3" footer="0.3"/>
      <autoFilter ref="A3:P115"/>
    </customSheetView>
  </customSheetViews>
  <mergeCells count="103">
    <mergeCell ref="F87:G87"/>
    <mergeCell ref="F78:G78"/>
    <mergeCell ref="F79:G79"/>
    <mergeCell ref="F96:G96"/>
    <mergeCell ref="F99:G99"/>
    <mergeCell ref="F53:G53"/>
    <mergeCell ref="F54:G54"/>
    <mergeCell ref="F55:G55"/>
    <mergeCell ref="F56:G56"/>
    <mergeCell ref="F57:G57"/>
    <mergeCell ref="O1:P1"/>
    <mergeCell ref="E114:G114"/>
    <mergeCell ref="E107:G107"/>
    <mergeCell ref="E110:G110"/>
    <mergeCell ref="E112:G112"/>
    <mergeCell ref="F101:G101"/>
    <mergeCell ref="F102:G102"/>
    <mergeCell ref="C106:G106"/>
    <mergeCell ref="D48:G48"/>
    <mergeCell ref="F94:G94"/>
    <mergeCell ref="F95:G95"/>
    <mergeCell ref="F97:G97"/>
    <mergeCell ref="F98:G98"/>
    <mergeCell ref="F89:G89"/>
    <mergeCell ref="F90:G90"/>
    <mergeCell ref="F91:G91"/>
    <mergeCell ref="F92:G92"/>
    <mergeCell ref="F83:G83"/>
    <mergeCell ref="F84:G84"/>
    <mergeCell ref="F47:G47"/>
    <mergeCell ref="B103:G103"/>
    <mergeCell ref="F44:G44"/>
    <mergeCell ref="F45:G45"/>
    <mergeCell ref="F46:G46"/>
    <mergeCell ref="B118:G118"/>
    <mergeCell ref="B120:G120"/>
    <mergeCell ref="F49:G49"/>
    <mergeCell ref="F50:G50"/>
    <mergeCell ref="F51:G51"/>
    <mergeCell ref="D59:G59"/>
    <mergeCell ref="F61:G61"/>
    <mergeCell ref="F62:G62"/>
    <mergeCell ref="F63:G63"/>
    <mergeCell ref="F65:G65"/>
    <mergeCell ref="F66:G66"/>
    <mergeCell ref="E60:G60"/>
    <mergeCell ref="E64:G64"/>
    <mergeCell ref="E72:G72"/>
    <mergeCell ref="F81:G81"/>
    <mergeCell ref="F82:G82"/>
    <mergeCell ref="F73:G73"/>
    <mergeCell ref="F74:G74"/>
    <mergeCell ref="F75:G75"/>
    <mergeCell ref="F77:G77"/>
    <mergeCell ref="F58:G58"/>
    <mergeCell ref="F52:G52"/>
    <mergeCell ref="F85:G85"/>
    <mergeCell ref="F86:G86"/>
    <mergeCell ref="F13:G13"/>
    <mergeCell ref="F43:G43"/>
    <mergeCell ref="F32:G32"/>
    <mergeCell ref="F20:G20"/>
    <mergeCell ref="F21:G21"/>
    <mergeCell ref="F23:G23"/>
    <mergeCell ref="F26:G26"/>
    <mergeCell ref="F27:G27"/>
    <mergeCell ref="F28:G28"/>
    <mergeCell ref="F29:G29"/>
    <mergeCell ref="F30:G30"/>
    <mergeCell ref="F33:G33"/>
    <mergeCell ref="F35:G35"/>
    <mergeCell ref="F36:G36"/>
    <mergeCell ref="F37:G37"/>
    <mergeCell ref="F38:G38"/>
    <mergeCell ref="F39:G39"/>
    <mergeCell ref="E34:G34"/>
    <mergeCell ref="E42:G42"/>
    <mergeCell ref="F40:G40"/>
    <mergeCell ref="F41:G41"/>
    <mergeCell ref="M1:M2"/>
    <mergeCell ref="F7:G7"/>
    <mergeCell ref="C4:G4"/>
    <mergeCell ref="E6:G6"/>
    <mergeCell ref="D5:G5"/>
    <mergeCell ref="E93:G93"/>
    <mergeCell ref="E100:G100"/>
    <mergeCell ref="B1:G2"/>
    <mergeCell ref="H1:H2"/>
    <mergeCell ref="J1:K1"/>
    <mergeCell ref="F24:G24"/>
    <mergeCell ref="F25:G25"/>
    <mergeCell ref="F8:G8"/>
    <mergeCell ref="F9:G9"/>
    <mergeCell ref="F10:G10"/>
    <mergeCell ref="F12:G12"/>
    <mergeCell ref="F19:G19"/>
    <mergeCell ref="E11:G11"/>
    <mergeCell ref="E18:G18"/>
    <mergeCell ref="E22:G22"/>
    <mergeCell ref="E14:G14"/>
    <mergeCell ref="F15:G15"/>
    <mergeCell ref="F16:G16"/>
    <mergeCell ref="F17:G17"/>
  </mergeCells>
  <dataValidations count="1">
    <dataValidation type="decimal" allowBlank="1" showInputMessage="1" showErrorMessage="1" sqref="M108:M109 M113 M111 M115:M117">
      <formula1>0</formula1>
      <formula2>100</formula2>
    </dataValidation>
  </dataValidations>
  <pageMargins left="0.70866141732283472" right="0.70866141732283472" top="0.74803149606299213" bottom="0.74803149606299213" header="0.31496062992125984" footer="0.31496062992125984"/>
  <pageSetup paperSize="5" scale="8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U406"/>
  <sheetViews>
    <sheetView view="pageBreakPreview" topLeftCell="B1" zoomScale="73" zoomScaleNormal="78" zoomScaleSheetLayoutView="73" workbookViewId="0">
      <pane ySplit="2" topLeftCell="A5" activePane="bottomLeft" state="frozen"/>
      <selection activeCell="B1" sqref="A1:XFD1048576"/>
      <selection pane="bottomLeft" activeCell="I8" sqref="I8"/>
    </sheetView>
  </sheetViews>
  <sheetFormatPr defaultColWidth="8.85546875" defaultRowHeight="15"/>
  <cols>
    <col min="1" max="1" width="4.140625" style="313" hidden="1" customWidth="1"/>
    <col min="2" max="6" width="3.5703125" style="313" customWidth="1"/>
    <col min="7" max="7" width="37.85546875" style="313" customWidth="1"/>
    <col min="8" max="8" width="10.140625" style="469" customWidth="1"/>
    <col min="9" max="9" width="57.28515625" style="470" customWidth="1"/>
    <col min="10" max="10" width="17.140625" style="469" bestFit="1" customWidth="1"/>
    <col min="11" max="11" width="20" style="469" customWidth="1"/>
    <col min="12" max="12" width="12.42578125" style="469" customWidth="1"/>
    <col min="13" max="13" width="5.85546875" style="469" customWidth="1"/>
    <col min="14" max="14" width="0" style="313" hidden="1" customWidth="1"/>
    <col min="15" max="15" width="0" style="385" hidden="1" customWidth="1"/>
    <col min="16" max="16" width="45.5703125" style="470" customWidth="1"/>
    <col min="17" max="16384" width="8.85546875" style="313"/>
  </cols>
  <sheetData>
    <row r="1" spans="1:16">
      <c r="A1" s="313">
        <v>1</v>
      </c>
      <c r="B1" s="628" t="s">
        <v>0</v>
      </c>
      <c r="C1" s="628"/>
      <c r="D1" s="628"/>
      <c r="E1" s="628"/>
      <c r="F1" s="628"/>
      <c r="G1" s="628"/>
      <c r="H1" s="383" t="s">
        <v>158</v>
      </c>
      <c r="I1" s="383" t="s">
        <v>159</v>
      </c>
      <c r="J1" s="383" t="s">
        <v>160</v>
      </c>
      <c r="K1" s="383" t="s">
        <v>509</v>
      </c>
      <c r="L1" s="383" t="s">
        <v>569</v>
      </c>
      <c r="M1" s="383" t="s">
        <v>570</v>
      </c>
      <c r="N1" s="384"/>
      <c r="P1" s="383" t="s">
        <v>574</v>
      </c>
    </row>
    <row r="2" spans="1:16" s="318" customFormat="1">
      <c r="A2" s="318">
        <v>2</v>
      </c>
      <c r="B2" s="319"/>
      <c r="C2" s="319"/>
      <c r="D2" s="319"/>
      <c r="E2" s="319"/>
      <c r="F2" s="319"/>
      <c r="G2" s="319"/>
      <c r="H2" s="314"/>
      <c r="I2" s="386"/>
      <c r="J2" s="314"/>
      <c r="K2" s="314"/>
      <c r="L2" s="314"/>
      <c r="M2" s="314"/>
      <c r="P2" s="386"/>
    </row>
    <row r="3" spans="1:16">
      <c r="A3" s="313">
        <v>3</v>
      </c>
      <c r="B3" s="387" t="s">
        <v>4</v>
      </c>
      <c r="C3" s="388" t="s">
        <v>162</v>
      </c>
      <c r="D3" s="389"/>
      <c r="E3" s="389"/>
      <c r="F3" s="389"/>
      <c r="G3" s="390"/>
      <c r="H3" s="391">
        <v>60</v>
      </c>
      <c r="I3" s="326"/>
      <c r="J3" s="392"/>
      <c r="K3" s="392"/>
      <c r="L3" s="391">
        <f>SUM(L4,L204,L225)</f>
        <v>33.650594545122644</v>
      </c>
      <c r="M3" s="392"/>
      <c r="P3" s="326"/>
    </row>
    <row r="4" spans="1:16">
      <c r="A4" s="318">
        <v>4</v>
      </c>
      <c r="B4" s="327"/>
      <c r="C4" s="393" t="s">
        <v>6</v>
      </c>
      <c r="D4" s="394" t="s">
        <v>161</v>
      </c>
      <c r="E4" s="395"/>
      <c r="F4" s="395"/>
      <c r="G4" s="395"/>
      <c r="H4" s="328">
        <v>20</v>
      </c>
      <c r="I4" s="396"/>
      <c r="J4" s="397"/>
      <c r="K4" s="397"/>
      <c r="L4" s="397">
        <f>SUM(L5,L28,L35,L57,L80,L124,L136,L180)</f>
        <v>14.025400000000001</v>
      </c>
      <c r="M4" s="397"/>
      <c r="P4" s="396"/>
    </row>
    <row r="5" spans="1:16">
      <c r="A5" s="313">
        <v>5</v>
      </c>
      <c r="B5" s="398"/>
      <c r="C5" s="399"/>
      <c r="D5" s="400">
        <v>1</v>
      </c>
      <c r="E5" s="629" t="s">
        <v>8</v>
      </c>
      <c r="F5" s="630"/>
      <c r="G5" s="631"/>
      <c r="H5" s="358">
        <v>2</v>
      </c>
      <c r="I5" s="360"/>
      <c r="J5" s="358"/>
      <c r="K5" s="401"/>
      <c r="L5" s="358">
        <f>SUM(L6,L10,L16,L24)</f>
        <v>1.5386666666666668</v>
      </c>
      <c r="M5" s="358"/>
      <c r="P5" s="360"/>
    </row>
    <row r="6" spans="1:16">
      <c r="A6" s="318">
        <v>6</v>
      </c>
      <c r="B6" s="402"/>
      <c r="C6" s="403"/>
      <c r="D6" s="404"/>
      <c r="E6" s="404" t="s">
        <v>9</v>
      </c>
      <c r="F6" s="626" t="s">
        <v>88</v>
      </c>
      <c r="G6" s="627"/>
      <c r="H6" s="405">
        <v>0.4</v>
      </c>
      <c r="I6" s="406"/>
      <c r="J6" s="405"/>
      <c r="K6" s="405"/>
      <c r="L6" s="405">
        <f>AVERAGE(L7:L9)*H6</f>
        <v>0.4</v>
      </c>
      <c r="M6" s="405"/>
      <c r="P6" s="406"/>
    </row>
    <row r="7" spans="1:16" s="409" customFormat="1" ht="75">
      <c r="A7" s="313">
        <v>7</v>
      </c>
      <c r="B7" s="333"/>
      <c r="C7" s="333"/>
      <c r="D7" s="333"/>
      <c r="E7" s="333"/>
      <c r="F7" s="407" t="s">
        <v>152</v>
      </c>
      <c r="G7" s="341" t="s">
        <v>513</v>
      </c>
      <c r="H7" s="335"/>
      <c r="I7" s="408" t="s">
        <v>163</v>
      </c>
      <c r="J7" s="335" t="s">
        <v>154</v>
      </c>
      <c r="K7" s="167" t="s">
        <v>824</v>
      </c>
      <c r="L7" s="335">
        <f>IF(J7="Ya/Tidak",IF(K7="Ya",1,IF(K7="Tidak",0,"Blm Diisi")),IF(J7="A/B/C",IF(K7="A",1,IF(K7="B",0.5,IF(K7="C",0,"Blm Diisi"))),IF(J7="A/B/C/D",IF(K7="A",1,IF(K7="B",0.67,IF(K7="C",0.33,IF(K7="D",0,"Blm Diisi")))),IF(J7="A/B/C/D/E",IF(K7="A",1,IF(K7="B",0.75,IF(K7="C",0.5,IF(K7="D",0.25,IF(K7="E",0,"Blm Diisi"))))),IF(J7="%",IF(K7="","Blm Diisi",K7),IF(J7="Jumlah",IF(K7="","Blm Diisi",""),IF(J7="Rupiah",IF(K7="","Blm Diisi",""),IF(J7="","","-"))))))))</f>
        <v>1</v>
      </c>
      <c r="M7" s="335"/>
      <c r="P7" s="515" t="s">
        <v>868</v>
      </c>
    </row>
    <row r="8" spans="1:16" s="409" customFormat="1" ht="120">
      <c r="A8" s="318">
        <v>8</v>
      </c>
      <c r="B8" s="333"/>
      <c r="C8" s="333"/>
      <c r="D8" s="333"/>
      <c r="E8" s="333"/>
      <c r="F8" s="407" t="s">
        <v>155</v>
      </c>
      <c r="G8" s="341" t="s">
        <v>656</v>
      </c>
      <c r="H8" s="335"/>
      <c r="I8" s="408" t="s">
        <v>669</v>
      </c>
      <c r="J8" s="335" t="s">
        <v>156</v>
      </c>
      <c r="K8" s="167" t="s">
        <v>824</v>
      </c>
      <c r="L8" s="335">
        <f>IF(J8="Ya/Tidak",IF(K8="Ya",1,IF(K8="Tidak",0,"Blm Diisi")),IF(J8="A/B/C",IF(K8="A",1,IF(K8="B",0.5,IF(K8="C",0,"Blm Diisi"))),IF(J8="A/B/C/D",IF(K8="A",1,IF(K8="B",0.67,IF(K8="C",0.33,IF(K8="D",0,"Blm Diisi")))),IF(J8="A/B/C/D/E",IF(K8="A",1,IF(K8="B",0.75,IF(K8="C",0.5,IF(K8="D",0.25,IF(K8="E",0,"Blm Diisi"))))),IF(J8="%",IF(K8="","Blm Diisi",K8),IF(J8="Jumlah",IF(K8="","Blm Diisi",""),IF(J8="Rupiah",IF(K8="","Blm Diisi",""),IF(J8="","","-"))))))))</f>
        <v>1</v>
      </c>
      <c r="M8" s="335"/>
      <c r="P8" s="486" t="s">
        <v>869</v>
      </c>
    </row>
    <row r="9" spans="1:16" s="409" customFormat="1" ht="105">
      <c r="A9" s="313">
        <v>9</v>
      </c>
      <c r="B9" s="333"/>
      <c r="C9" s="333"/>
      <c r="D9" s="333"/>
      <c r="E9" s="333"/>
      <c r="F9" s="407" t="s">
        <v>157</v>
      </c>
      <c r="G9" s="341" t="s">
        <v>515</v>
      </c>
      <c r="H9" s="335"/>
      <c r="I9" s="408" t="s">
        <v>668</v>
      </c>
      <c r="J9" s="335" t="s">
        <v>156</v>
      </c>
      <c r="K9" s="167" t="s">
        <v>824</v>
      </c>
      <c r="L9" s="335">
        <f>IF(J9="Ya/Tidak",IF(K9="Ya",1,IF(K9="Tidak",0,"Blm Diisi")),IF(J9="A/B/C",IF(K9="A",1,IF(K9="B",0.5,IF(K9="C",0,"Blm Diisi"))),IF(J9="A/B/C/D",IF(K9="A",1,IF(K9="B",0.67,IF(K9="C",0.33,IF(K9="D",0,"Blm Diisi")))),IF(J9="A/B/C/D/E",IF(K9="A",1,IF(K9="B",0.75,IF(K9="C",0.5,IF(K9="D",0.25,IF(K9="E",0,"Blm Diisi"))))),IF(J9="%",IF(K9="","Blm Diisi",K9),IF(J9="Jumlah",IF(K9="","Blm Diisi",""),IF(J9="Rupiah",IF(K9="","Blm Diisi",""),IF(J9="","","-"))))))))</f>
        <v>1</v>
      </c>
      <c r="M9" s="335"/>
      <c r="P9" s="299" t="s">
        <v>869</v>
      </c>
    </row>
    <row r="10" spans="1:16">
      <c r="A10" s="318">
        <v>10</v>
      </c>
      <c r="B10" s="410"/>
      <c r="C10" s="410"/>
      <c r="D10" s="410"/>
      <c r="E10" s="410" t="s">
        <v>11</v>
      </c>
      <c r="F10" s="622" t="s">
        <v>630</v>
      </c>
      <c r="G10" s="623"/>
      <c r="H10" s="405">
        <v>0.4</v>
      </c>
      <c r="I10" s="406"/>
      <c r="J10" s="405"/>
      <c r="K10" s="405"/>
      <c r="L10" s="405">
        <f>AVERAGE(L11:L15)*H10</f>
        <v>0.32000000000000006</v>
      </c>
      <c r="M10" s="405"/>
      <c r="P10" s="406"/>
    </row>
    <row r="11" spans="1:16" s="331" customFormat="1" ht="30">
      <c r="A11" s="313">
        <v>11</v>
      </c>
      <c r="B11" s="411"/>
      <c r="C11" s="411"/>
      <c r="D11" s="411"/>
      <c r="E11" s="411"/>
      <c r="F11" s="407" t="s">
        <v>152</v>
      </c>
      <c r="G11" s="341" t="s">
        <v>659</v>
      </c>
      <c r="H11" s="335"/>
      <c r="I11" s="408" t="s">
        <v>664</v>
      </c>
      <c r="J11" s="335" t="s">
        <v>169</v>
      </c>
      <c r="K11" s="300" t="s">
        <v>826</v>
      </c>
      <c r="L11" s="335">
        <f>IF(J11="Ya/Tidak",IF(K11="Ya",1,IF(K11="Tidak",0,"Blm Diisi")),IF(J11="A/B/C",IF(K11="A",1,IF(K11="B",0.5,IF(K11="C",0,"Blm Diisi"))),IF(J11="A/B/C/D",IF(K11="A",1,IF(K11="B",0.67,IF(K11="C",0.33,IF(K11="D",0,"Blm Diisi")))),IF(J11="A/B/C/D/E",IF(K11="A",1,IF(K11="B",0.75,IF(K11="C",0.5,IF(K11="D",0.25,IF(K11="E",0,"Blm Diisi"))))),IF(J11="%",IF(K11="","Blm Diisi",K11),IF(J11="Jumlah",IF(K11="","Blm Diisi",""),IF(J11="Rupiah",IF(K11="","Blm Diisi",""),IF(J11="","","-"))))))))</f>
        <v>1</v>
      </c>
      <c r="M11" s="335"/>
      <c r="P11" s="486" t="s">
        <v>954</v>
      </c>
    </row>
    <row r="12" spans="1:16" s="331" customFormat="1" ht="90">
      <c r="A12" s="318">
        <v>12</v>
      </c>
      <c r="B12" s="411"/>
      <c r="C12" s="411"/>
      <c r="D12" s="411"/>
      <c r="E12" s="411"/>
      <c r="F12" s="407" t="s">
        <v>155</v>
      </c>
      <c r="G12" s="341" t="s">
        <v>660</v>
      </c>
      <c r="H12" s="335"/>
      <c r="I12" s="408" t="s">
        <v>665</v>
      </c>
      <c r="J12" s="335" t="s">
        <v>154</v>
      </c>
      <c r="K12" s="167" t="s">
        <v>824</v>
      </c>
      <c r="L12" s="335">
        <f>IF(J12="Ya/Tidak",IF(K12="Ya",1,IF(K12="Tidak",0,"Blm Diisi")),IF(J12="A/B/C",IF(K12="A",1,IF(K12="B",0.5,IF(K12="C",0,"Blm Diisi"))),IF(J12="A/B/C/D",IF(K12="A",1,IF(K12="B",0.67,IF(K12="C",0.33,IF(K12="D",0,"Blm Diisi")))),IF(J12="A/B/C/D/E",IF(K12="A",1,IF(K12="B",0.75,IF(K12="C",0.5,IF(K12="D",0.25,IF(K12="E",0,"Blm Diisi"))))),IF(J12="%",IF(K12="","Blm Diisi",K12),IF(J12="Jumlah",IF(K12="","Blm Diisi",""),IF(J12="Rupiah",IF(K12="","Blm Diisi",""),IF(J12="","","-"))))))))</f>
        <v>1</v>
      </c>
      <c r="M12" s="335"/>
      <c r="P12" s="486" t="s">
        <v>870</v>
      </c>
    </row>
    <row r="13" spans="1:16" s="331" customFormat="1" ht="75">
      <c r="A13" s="313">
        <v>13</v>
      </c>
      <c r="B13" s="411"/>
      <c r="C13" s="411"/>
      <c r="D13" s="411"/>
      <c r="E13" s="411"/>
      <c r="F13" s="407" t="s">
        <v>157</v>
      </c>
      <c r="G13" s="341" t="s">
        <v>661</v>
      </c>
      <c r="H13" s="335"/>
      <c r="I13" s="408" t="s">
        <v>631</v>
      </c>
      <c r="J13" s="335" t="s">
        <v>154</v>
      </c>
      <c r="K13" s="167" t="s">
        <v>827</v>
      </c>
      <c r="L13" s="335">
        <f>IF(J13="Ya/Tidak",IF(K13="Ya",1,IF(K13="Tidak",0,"Blm Diisi")),IF(J13="A/B/C",IF(K13="A",1,IF(K13="B",0.5,IF(K13="C",0,"Blm Diisi"))),IF(J13="A/B/C/D",IF(K13="A",1,IF(K13="B",0.67,IF(K13="C",0.33,IF(K13="D",0,"Blm Diisi")))),IF(J13="A/B/C/D/E",IF(K13="A",1,IF(K13="B",0.75,IF(K13="C",0.5,IF(K13="D",0.25,IF(K13="E",0,"Blm Diisi"))))),IF(J13="%",IF(K13="","Blm Diisi",K13),IF(J13="Jumlah",IF(K13="","Blm Diisi",""),IF(J13="Rupiah",IF(K13="","Blm Diisi",""),IF(J13="","","-"))))))))</f>
        <v>0</v>
      </c>
      <c r="M13" s="335"/>
      <c r="P13" s="299"/>
    </row>
    <row r="14" spans="1:16" s="331" customFormat="1" ht="120">
      <c r="A14" s="318">
        <v>14</v>
      </c>
      <c r="B14" s="411"/>
      <c r="C14" s="411"/>
      <c r="D14" s="411"/>
      <c r="E14" s="411"/>
      <c r="F14" s="407" t="s">
        <v>164</v>
      </c>
      <c r="G14" s="341" t="s">
        <v>662</v>
      </c>
      <c r="H14" s="335"/>
      <c r="I14" s="408" t="s">
        <v>666</v>
      </c>
      <c r="J14" s="335" t="s">
        <v>156</v>
      </c>
      <c r="K14" s="167" t="s">
        <v>824</v>
      </c>
      <c r="L14" s="335">
        <f>IF(J14="Ya/Tidak",IF(K14="Ya",1,IF(K14="Tidak",0,"Blm Diisi")),IF(J14="A/B/C",IF(K14="A",1,IF(K14="B",0.5,IF(K14="C",0,"Blm Diisi"))),IF(J14="A/B/C/D",IF(K14="A",1,IF(K14="B",0.67,IF(K14="C",0.33,IF(K14="D",0,"Blm Diisi")))),IF(J14="A/B/C/D/E",IF(K14="A",1,IF(K14="B",0.75,IF(K14="C",0.5,IF(K14="D",0.25,IF(K14="E",0,"Blm Diisi"))))),IF(J14="%",IF(K14="","Blm Diisi",K14),IF(J14="Jumlah",IF(K14="","Blm Diisi",""),IF(J14="Rupiah",IF(K14="","Blm Diisi",""),IF(J14="","","-"))))))))</f>
        <v>1</v>
      </c>
      <c r="M14" s="335"/>
      <c r="P14" s="299" t="s">
        <v>871</v>
      </c>
    </row>
    <row r="15" spans="1:16" s="331" customFormat="1" ht="120">
      <c r="A15" s="313">
        <v>15</v>
      </c>
      <c r="B15" s="411"/>
      <c r="C15" s="411"/>
      <c r="D15" s="411"/>
      <c r="E15" s="411"/>
      <c r="F15" s="407" t="s">
        <v>165</v>
      </c>
      <c r="G15" s="341" t="s">
        <v>663</v>
      </c>
      <c r="H15" s="335"/>
      <c r="I15" s="408" t="s">
        <v>667</v>
      </c>
      <c r="J15" s="335" t="s">
        <v>156</v>
      </c>
      <c r="K15" s="167" t="s">
        <v>824</v>
      </c>
      <c r="L15" s="335">
        <f>IF(J15="Ya/Tidak",IF(K15="Ya",1,IF(K15="Tidak",0,"Blm Diisi")),IF(J15="A/B/C",IF(K15="A",1,IF(K15="B",0.5,IF(K15="C",0,"Blm Diisi"))),IF(J15="A/B/C/D",IF(K15="A",1,IF(K15="B",0.67,IF(K15="C",0.33,IF(K15="D",0,"Blm Diisi")))),IF(J15="A/B/C/D/E",IF(K15="A",1,IF(K15="B",0.75,IF(K15="C",0.5,IF(K15="D",0.25,IF(K15="E",0,"Blm Diisi"))))),IF(J15="%",IF(K15="","Blm Diisi",K15),IF(J15="Jumlah",IF(K15="","Blm Diisi",""),IF(J15="Rupiah",IF(K15="","Blm Diisi",""),IF(J15="","","-"))))))))</f>
        <v>1</v>
      </c>
      <c r="M15" s="335"/>
      <c r="P15" s="299" t="s">
        <v>872</v>
      </c>
    </row>
    <row r="16" spans="1:16">
      <c r="A16" s="318">
        <v>16</v>
      </c>
      <c r="B16" s="412"/>
      <c r="C16" s="404"/>
      <c r="D16" s="404"/>
      <c r="E16" s="410" t="s">
        <v>13</v>
      </c>
      <c r="F16" s="622" t="s">
        <v>90</v>
      </c>
      <c r="G16" s="623"/>
      <c r="H16" s="405">
        <v>0.8</v>
      </c>
      <c r="I16" s="406"/>
      <c r="J16" s="405"/>
      <c r="K16" s="405"/>
      <c r="L16" s="405">
        <f>AVERAGE(L17:L23)*H16</f>
        <v>0.55200000000000005</v>
      </c>
      <c r="M16" s="405"/>
      <c r="P16" s="406"/>
    </row>
    <row r="17" spans="1:16" s="331" customFormat="1" ht="120">
      <c r="A17" s="313">
        <v>17</v>
      </c>
      <c r="B17" s="332"/>
      <c r="C17" s="333"/>
      <c r="D17" s="333"/>
      <c r="E17" s="411"/>
      <c r="F17" s="407" t="s">
        <v>152</v>
      </c>
      <c r="G17" s="341" t="s">
        <v>171</v>
      </c>
      <c r="H17" s="335"/>
      <c r="I17" s="408" t="s">
        <v>674</v>
      </c>
      <c r="J17" s="335" t="s">
        <v>156</v>
      </c>
      <c r="K17" s="167" t="s">
        <v>827</v>
      </c>
      <c r="L17" s="335">
        <f t="shared" ref="L17:L23" si="0">IF(J17="Ya/Tidak",IF(K17="Ya",1,IF(K17="Tidak",0,"Blm Diisi")),IF(J17="A/B/C",IF(K17="A",1,IF(K17="B",0.5,IF(K17="C",0,"Blm Diisi"))),IF(J17="A/B/C/D",IF(K17="A",1,IF(K17="B",0.67,IF(K17="C",0.33,IF(K17="D",0,"Blm Diisi")))),IF(J17="A/B/C/D/E",IF(K17="A",1,IF(K17="B",0.75,IF(K17="C",0.5,IF(K17="D",0.25,IF(K17="E",0,"Blm Diisi"))))),IF(J17="%",IF(K17="","Blm Diisi",K17),IF(J17="Jumlah",IF(K17="","Blm Diisi",""),IF(J17="Rupiah",IF(K17="","Blm Diisi",""),IF(J17="","","-"))))))))</f>
        <v>0.33</v>
      </c>
      <c r="M17" s="335"/>
      <c r="P17" s="299" t="s">
        <v>875</v>
      </c>
    </row>
    <row r="18" spans="1:16" s="331" customFormat="1" ht="120">
      <c r="A18" s="318">
        <v>18</v>
      </c>
      <c r="B18" s="332"/>
      <c r="C18" s="333"/>
      <c r="D18" s="333"/>
      <c r="E18" s="411"/>
      <c r="F18" s="407" t="s">
        <v>155</v>
      </c>
      <c r="G18" s="341" t="s">
        <v>172</v>
      </c>
      <c r="H18" s="335"/>
      <c r="I18" s="408" t="s">
        <v>673</v>
      </c>
      <c r="J18" s="335" t="s">
        <v>156</v>
      </c>
      <c r="K18" s="167" t="s">
        <v>824</v>
      </c>
      <c r="L18" s="335">
        <f t="shared" si="0"/>
        <v>1</v>
      </c>
      <c r="M18" s="335"/>
      <c r="P18" s="299" t="s">
        <v>876</v>
      </c>
    </row>
    <row r="19" spans="1:16" s="331" customFormat="1" ht="126.75" customHeight="1">
      <c r="A19" s="313">
        <v>19</v>
      </c>
      <c r="B19" s="332"/>
      <c r="C19" s="333"/>
      <c r="D19" s="333"/>
      <c r="E19" s="411"/>
      <c r="F19" s="407" t="s">
        <v>157</v>
      </c>
      <c r="G19" s="341" t="s">
        <v>173</v>
      </c>
      <c r="H19" s="335"/>
      <c r="I19" s="408" t="s">
        <v>675</v>
      </c>
      <c r="J19" s="335" t="s">
        <v>156</v>
      </c>
      <c r="K19" s="167" t="s">
        <v>829</v>
      </c>
      <c r="L19" s="335">
        <f t="shared" si="0"/>
        <v>0</v>
      </c>
      <c r="M19" s="335"/>
      <c r="P19" s="299"/>
    </row>
    <row r="20" spans="1:16" s="331" customFormat="1" ht="165">
      <c r="A20" s="318">
        <v>20</v>
      </c>
      <c r="B20" s="332"/>
      <c r="C20" s="333"/>
      <c r="D20" s="333"/>
      <c r="E20" s="411"/>
      <c r="F20" s="407" t="s">
        <v>164</v>
      </c>
      <c r="G20" s="341" t="s">
        <v>174</v>
      </c>
      <c r="H20" s="335"/>
      <c r="I20" s="408" t="s">
        <v>676</v>
      </c>
      <c r="J20" s="335" t="s">
        <v>156</v>
      </c>
      <c r="K20" s="167" t="s">
        <v>824</v>
      </c>
      <c r="L20" s="335">
        <f t="shared" si="0"/>
        <v>1</v>
      </c>
      <c r="M20" s="335"/>
      <c r="P20" s="486" t="s">
        <v>877</v>
      </c>
    </row>
    <row r="21" spans="1:16" s="331" customFormat="1" ht="75">
      <c r="A21" s="313">
        <v>21</v>
      </c>
      <c r="B21" s="332"/>
      <c r="C21" s="333"/>
      <c r="D21" s="333"/>
      <c r="E21" s="411"/>
      <c r="F21" s="407" t="s">
        <v>165</v>
      </c>
      <c r="G21" s="341" t="s">
        <v>582</v>
      </c>
      <c r="H21" s="335"/>
      <c r="I21" s="408" t="s">
        <v>677</v>
      </c>
      <c r="J21" s="335" t="s">
        <v>154</v>
      </c>
      <c r="K21" s="167" t="s">
        <v>824</v>
      </c>
      <c r="L21" s="335">
        <f t="shared" si="0"/>
        <v>1</v>
      </c>
      <c r="M21" s="335"/>
      <c r="P21" s="299" t="s">
        <v>867</v>
      </c>
    </row>
    <row r="22" spans="1:16" s="331" customFormat="1" ht="90">
      <c r="A22" s="318">
        <v>22</v>
      </c>
      <c r="B22" s="332"/>
      <c r="C22" s="333"/>
      <c r="D22" s="333"/>
      <c r="E22" s="411"/>
      <c r="F22" s="407" t="s">
        <v>167</v>
      </c>
      <c r="G22" s="341" t="s">
        <v>583</v>
      </c>
      <c r="H22" s="335"/>
      <c r="I22" s="408" t="s">
        <v>681</v>
      </c>
      <c r="J22" s="335" t="s">
        <v>154</v>
      </c>
      <c r="K22" s="167" t="s">
        <v>824</v>
      </c>
      <c r="L22" s="335">
        <f t="shared" si="0"/>
        <v>1</v>
      </c>
      <c r="M22" s="335"/>
      <c r="P22" s="299" t="s">
        <v>878</v>
      </c>
    </row>
    <row r="23" spans="1:16" s="331" customFormat="1" ht="75">
      <c r="A23" s="313">
        <v>23</v>
      </c>
      <c r="B23" s="332"/>
      <c r="C23" s="333"/>
      <c r="D23" s="333"/>
      <c r="E23" s="411"/>
      <c r="F23" s="407" t="s">
        <v>175</v>
      </c>
      <c r="G23" s="341" t="s">
        <v>176</v>
      </c>
      <c r="H23" s="335"/>
      <c r="I23" s="408" t="s">
        <v>178</v>
      </c>
      <c r="J23" s="335" t="s">
        <v>154</v>
      </c>
      <c r="K23" s="167" t="s">
        <v>825</v>
      </c>
      <c r="L23" s="335">
        <f t="shared" si="0"/>
        <v>0.5</v>
      </c>
      <c r="M23" s="335"/>
      <c r="P23" s="299" t="s">
        <v>879</v>
      </c>
    </row>
    <row r="24" spans="1:16">
      <c r="A24" s="318">
        <v>24</v>
      </c>
      <c r="B24" s="412"/>
      <c r="C24" s="404"/>
      <c r="D24" s="404"/>
      <c r="E24" s="410" t="s">
        <v>15</v>
      </c>
      <c r="F24" s="622" t="s">
        <v>91</v>
      </c>
      <c r="G24" s="623"/>
      <c r="H24" s="405">
        <v>0.4</v>
      </c>
      <c r="I24" s="406"/>
      <c r="J24" s="405"/>
      <c r="K24" s="405"/>
      <c r="L24" s="405">
        <f>AVERAGE(L25:L27)*H24</f>
        <v>0.26666666666666666</v>
      </c>
      <c r="M24" s="405"/>
      <c r="P24" s="406"/>
    </row>
    <row r="25" spans="1:16" s="331" customFormat="1" ht="135">
      <c r="A25" s="313">
        <v>25</v>
      </c>
      <c r="B25" s="332"/>
      <c r="C25" s="333"/>
      <c r="D25" s="333"/>
      <c r="E25" s="413"/>
      <c r="F25" s="333" t="s">
        <v>152</v>
      </c>
      <c r="G25" s="341" t="s">
        <v>516</v>
      </c>
      <c r="H25" s="335"/>
      <c r="I25" s="408" t="s">
        <v>683</v>
      </c>
      <c r="J25" s="335" t="s">
        <v>156</v>
      </c>
      <c r="K25" s="167" t="s">
        <v>824</v>
      </c>
      <c r="L25" s="335">
        <f>IF(J25="Ya/Tidak",IF(K25="Ya",1,IF(K25="Tidak",0,"Blm Diisi")),IF(J25="A/B/C",IF(K25="A",1,IF(K25="B",0.5,IF(K25="C",0,"Blm Diisi"))),IF(J25="A/B/C/D",IF(K25="A",1,IF(K25="B",0.67,IF(K25="C",0.33,IF(K25="D",0,"Blm Diisi")))),IF(J25="A/B/C/D/E",IF(K25="A",1,IF(K25="B",0.75,IF(K25="C",0.5,IF(K25="D",0.25,IF(K25="E",0,"Blm Diisi"))))),IF(J25="%",IF(K25="","Blm Diisi",K25),IF(J25="Jumlah",IF(K25="","Blm Diisi",""),IF(J25="Rupiah",IF(K25="","Blm Diisi",""),IF(J25="","","-"))))))))</f>
        <v>1</v>
      </c>
      <c r="M25" s="335"/>
      <c r="P25" s="299" t="s">
        <v>880</v>
      </c>
    </row>
    <row r="26" spans="1:16" s="331" customFormat="1" ht="165">
      <c r="A26" s="318">
        <v>26</v>
      </c>
      <c r="B26" s="332"/>
      <c r="C26" s="333"/>
      <c r="D26" s="333"/>
      <c r="E26" s="413"/>
      <c r="F26" s="333" t="s">
        <v>155</v>
      </c>
      <c r="G26" s="341" t="s">
        <v>179</v>
      </c>
      <c r="H26" s="335"/>
      <c r="I26" s="408" t="s">
        <v>181</v>
      </c>
      <c r="J26" s="335" t="s">
        <v>180</v>
      </c>
      <c r="K26" s="167" t="s">
        <v>824</v>
      </c>
      <c r="L26" s="335">
        <f>IF(J26="Ya/Tidak",IF(K26="Ya",1,IF(K26="Tidak",0,"Blm Diisi")),IF(J26="A/B/C",IF(K26="A",1,IF(K26="B",0.5,IF(K26="C",0,"Blm Diisi"))),IF(J26="A/B/C/D",IF(K26="A",1,IF(K26="B",0.67,IF(K26="C",0.33,IF(K26="D",0,"Blm Diisi")))),IF(J26="A/B/C/D/E",IF(K26="A",1,IF(K26="B",0.75,IF(K26="C",0.5,IF(K26="D",0.25,IF(K26="E",0,"Blm Diisi"))))),IF(J26="%",IF(K26="","Blm Diisi",K26),IF(J26="Jumlah",IF(K26="","Blm Diisi",""),IF(J26="Rupiah",IF(K26="","Blm Diisi",""),IF(J26="","","-"))))))))</f>
        <v>1</v>
      </c>
      <c r="M26" s="335"/>
      <c r="P26" s="299" t="s">
        <v>881</v>
      </c>
    </row>
    <row r="27" spans="1:16" s="331" customFormat="1" ht="150">
      <c r="A27" s="313">
        <v>27</v>
      </c>
      <c r="B27" s="332"/>
      <c r="C27" s="333"/>
      <c r="D27" s="333"/>
      <c r="E27" s="413"/>
      <c r="F27" s="333" t="s">
        <v>157</v>
      </c>
      <c r="G27" s="341" t="s">
        <v>685</v>
      </c>
      <c r="H27" s="335"/>
      <c r="I27" s="129" t="s">
        <v>687</v>
      </c>
      <c r="J27" s="335" t="s">
        <v>156</v>
      </c>
      <c r="K27" s="167" t="s">
        <v>829</v>
      </c>
      <c r="L27" s="335">
        <f>IF(J27="Ya/Tidak",IF(K27="Ya",1,IF(K27="Tidak",0,"Blm Diisi")),IF(J27="A/B/C",IF(K27="A",1,IF(K27="B",0.5,IF(K27="C",0,"Blm Diisi"))),IF(J27="A/B/C/D",IF(K27="A",1,IF(K27="B",0.67,IF(K27="C",0.33,IF(K27="D",0,"Blm Diisi")))),IF(J27="A/B/C/D/E",IF(K27="A",1,IF(K27="B",0.75,IF(K27="C",0.5,IF(K27="D",0.25,IF(K27="E",0,"Blm Diisi"))))),IF(J27="%",IF(K27="","Blm Diisi",K27),IF(J27="Jumlah",IF(K27="","Blm Diisi",""),IF(J27="Rupiah",IF(K27="","Blm Diisi",""),IF(J27="","","-"))))))))</f>
        <v>0</v>
      </c>
      <c r="M27" s="335"/>
      <c r="P27" s="299"/>
    </row>
    <row r="28" spans="1:16">
      <c r="A28" s="318">
        <v>28</v>
      </c>
      <c r="B28" s="355"/>
      <c r="C28" s="356"/>
      <c r="D28" s="356">
        <v>2</v>
      </c>
      <c r="E28" s="586" t="s">
        <v>17</v>
      </c>
      <c r="F28" s="587"/>
      <c r="G28" s="588"/>
      <c r="H28" s="401">
        <v>2</v>
      </c>
      <c r="I28" s="414"/>
      <c r="J28" s="401"/>
      <c r="K28" s="401"/>
      <c r="L28" s="401">
        <f>SUM(L29,L32)</f>
        <v>1.75</v>
      </c>
      <c r="M28" s="401"/>
      <c r="P28" s="414"/>
    </row>
    <row r="29" spans="1:16">
      <c r="A29" s="313">
        <v>29</v>
      </c>
      <c r="B29" s="412"/>
      <c r="C29" s="404"/>
      <c r="D29" s="404"/>
      <c r="E29" s="404" t="s">
        <v>9</v>
      </c>
      <c r="F29" s="626" t="s">
        <v>92</v>
      </c>
      <c r="G29" s="627"/>
      <c r="H29" s="405">
        <v>1</v>
      </c>
      <c r="I29" s="406"/>
      <c r="J29" s="405"/>
      <c r="K29" s="405"/>
      <c r="L29" s="405">
        <f>AVERAGE(L30:L31)*H29</f>
        <v>0.75</v>
      </c>
      <c r="M29" s="405"/>
      <c r="P29" s="406"/>
    </row>
    <row r="30" spans="1:16" s="331" customFormat="1" ht="135">
      <c r="A30" s="318">
        <v>30</v>
      </c>
      <c r="B30" s="332"/>
      <c r="C30" s="333"/>
      <c r="D30" s="333"/>
      <c r="E30" s="333"/>
      <c r="F30" s="333" t="s">
        <v>152</v>
      </c>
      <c r="G30" s="341" t="s">
        <v>201</v>
      </c>
      <c r="H30" s="335"/>
      <c r="I30" s="408" t="s">
        <v>689</v>
      </c>
      <c r="J30" s="335" t="s">
        <v>154</v>
      </c>
      <c r="K30" s="167" t="s">
        <v>825</v>
      </c>
      <c r="L30" s="335">
        <f>IF(J30="Ya/Tidak",IF(K30="Ya",1,IF(K30="Tidak",0,"Blm Diisi")),IF(J30="A/B/C",IF(K30="A",1,IF(K30="B",0.5,IF(K30="C",0,"Blm Diisi"))),IF(J30="A/B/C/D",IF(K30="A",1,IF(K30="B",0.67,IF(K30="C",0.33,IF(K30="D",0,"Blm Diisi")))),IF(J30="A/B/C/D/E",IF(K30="A",1,IF(K30="B",0.75,IF(K30="C",0.5,IF(K30="D",0.25,IF(K30="E",0,"Blm Diisi"))))),IF(J30="%",IF(K30="","Blm Diisi",K30),IF(J30="Jumlah",IF(K30="","Blm Diisi",""),IF(J30="Rupiah",IF(K30="","Blm Diisi",""),IF(J30="","","-"))))))))</f>
        <v>0.5</v>
      </c>
      <c r="M30" s="335"/>
      <c r="P30" s="299" t="s">
        <v>892</v>
      </c>
    </row>
    <row r="31" spans="1:16" s="331" customFormat="1" ht="150">
      <c r="A31" s="313">
        <v>31</v>
      </c>
      <c r="B31" s="332"/>
      <c r="C31" s="333"/>
      <c r="D31" s="333"/>
      <c r="E31" s="333"/>
      <c r="F31" s="333" t="s">
        <v>155</v>
      </c>
      <c r="G31" s="341" t="s">
        <v>688</v>
      </c>
      <c r="H31" s="335"/>
      <c r="I31" s="408" t="s">
        <v>690</v>
      </c>
      <c r="J31" s="335" t="s">
        <v>154</v>
      </c>
      <c r="K31" s="167" t="s">
        <v>824</v>
      </c>
      <c r="L31" s="335">
        <f>IF(J31="Ya/Tidak",IF(K31="Ya",1,IF(K31="Tidak",0,"Blm Diisi")),IF(J31="A/B/C",IF(K31="A",1,IF(K31="B",0.5,IF(K31="C",0,"Blm Diisi"))),IF(J31="A/B/C/D",IF(K31="A",1,IF(K31="B",0.67,IF(K31="C",0.33,IF(K31="D",0,"Blm Diisi")))),IF(J31="A/B/C/D/E",IF(K31="A",1,IF(K31="B",0.75,IF(K31="C",0.5,IF(K31="D",0.25,IF(K31="E",0,"Blm Diisi"))))),IF(J31="%",IF(K31="","Blm Diisi",K31),IF(J31="Jumlah",IF(K31="","Blm Diisi",""),IF(J31="Rupiah",IF(K31="","Blm Diisi",""),IF(J31="","","-"))))))))</f>
        <v>1</v>
      </c>
      <c r="M31" s="335"/>
      <c r="P31" s="299" t="s">
        <v>892</v>
      </c>
    </row>
    <row r="32" spans="1:16" ht="32.1" customHeight="1">
      <c r="A32" s="318">
        <v>32</v>
      </c>
      <c r="B32" s="412"/>
      <c r="C32" s="404"/>
      <c r="D32" s="404"/>
      <c r="E32" s="404" t="s">
        <v>11</v>
      </c>
      <c r="F32" s="626" t="s">
        <v>93</v>
      </c>
      <c r="G32" s="627"/>
      <c r="H32" s="405">
        <v>1</v>
      </c>
      <c r="I32" s="406"/>
      <c r="J32" s="405"/>
      <c r="K32" s="405"/>
      <c r="L32" s="405">
        <f>AVERAGE(L33:L34)*H32</f>
        <v>1</v>
      </c>
      <c r="M32" s="405"/>
      <c r="P32" s="406"/>
    </row>
    <row r="33" spans="1:16" s="331" customFormat="1" ht="90">
      <c r="A33" s="313">
        <v>33</v>
      </c>
      <c r="B33" s="332"/>
      <c r="C33" s="333"/>
      <c r="D33" s="333"/>
      <c r="E33" s="407"/>
      <c r="F33" s="333" t="s">
        <v>152</v>
      </c>
      <c r="G33" s="415" t="s">
        <v>694</v>
      </c>
      <c r="H33" s="335"/>
      <c r="I33" s="408" t="s">
        <v>203</v>
      </c>
      <c r="J33" s="335" t="s">
        <v>154</v>
      </c>
      <c r="K33" s="167" t="s">
        <v>824</v>
      </c>
      <c r="L33" s="335">
        <f>IF(J33="Ya/Tidak",IF(K33="Ya",1,IF(K33="Tidak",0,"Blm Diisi")),IF(J33="A/B/C",IF(K33="A",1,IF(K33="B",0.5,IF(K33="C",0,"Blm Diisi"))),IF(J33="A/B/C/D",IF(K33="A",1,IF(K33="B",0.67,IF(K33="C",0.33,IF(K33="D",0,"Blm Diisi")))),IF(J33="A/B/C/D/E",IF(K33="A",1,IF(K33="B",0.75,IF(K33="C",0.5,IF(K33="D",0.25,IF(K33="E",0,"Blm Diisi"))))),IF(J33="%",IF(K33="","Blm Diisi",K33),IF(J33="Jumlah",IF(K33="","Blm Diisi",""),IF(J33="Rupiah",IF(K33="","Blm Diisi",""),IF(J33="","","-"))))))))</f>
        <v>1</v>
      </c>
      <c r="M33" s="335"/>
      <c r="P33" s="299" t="s">
        <v>891</v>
      </c>
    </row>
    <row r="34" spans="1:16" s="331" customFormat="1" ht="105">
      <c r="A34" s="318">
        <v>34</v>
      </c>
      <c r="B34" s="332"/>
      <c r="C34" s="333"/>
      <c r="D34" s="333"/>
      <c r="E34" s="407"/>
      <c r="F34" s="333" t="s">
        <v>155</v>
      </c>
      <c r="G34" s="415" t="s">
        <v>202</v>
      </c>
      <c r="H34" s="335"/>
      <c r="I34" s="408" t="s">
        <v>204</v>
      </c>
      <c r="J34" s="335" t="s">
        <v>154</v>
      </c>
      <c r="K34" s="167" t="s">
        <v>824</v>
      </c>
      <c r="L34" s="335">
        <f>IF(J34="Ya/Tidak",IF(K34="Ya",1,IF(K34="Tidak",0,"Blm Diisi")),IF(J34="A/B/C",IF(K34="A",1,IF(K34="B",0.5,IF(K34="C",0,"Blm Diisi"))),IF(J34="A/B/C/D",IF(K34="A",1,IF(K34="B",0.67,IF(K34="C",0.33,IF(K34="D",0,"Blm Diisi")))),IF(J34="A/B/C/D/E",IF(K34="A",1,IF(K34="B",0.75,IF(K34="C",0.5,IF(K34="D",0.25,IF(K34="E",0,"Blm Diisi"))))),IF(J34="%",IF(K34="","Blm Diisi",K34),IF(J34="Jumlah",IF(K34="","Blm Diisi",""),IF(J34="Rupiah",IF(K34="","Blm Diisi",""),IF(J34="","","-"))))))))</f>
        <v>1</v>
      </c>
      <c r="M34" s="335"/>
      <c r="P34" s="299" t="s">
        <v>891</v>
      </c>
    </row>
    <row r="35" spans="1:16">
      <c r="A35" s="313">
        <v>35</v>
      </c>
      <c r="B35" s="355"/>
      <c r="C35" s="355"/>
      <c r="D35" s="356">
        <v>3</v>
      </c>
      <c r="E35" s="586" t="s">
        <v>20</v>
      </c>
      <c r="F35" s="587"/>
      <c r="G35" s="588"/>
      <c r="H35" s="401">
        <v>3</v>
      </c>
      <c r="I35" s="414"/>
      <c r="J35" s="401"/>
      <c r="K35" s="401"/>
      <c r="L35" s="401">
        <f>SUM(L36,L42,L54)</f>
        <v>2.1</v>
      </c>
      <c r="M35" s="401"/>
      <c r="P35" s="414"/>
    </row>
    <row r="36" spans="1:16">
      <c r="A36" s="318">
        <v>36</v>
      </c>
      <c r="B36" s="412"/>
      <c r="C36" s="404"/>
      <c r="D36" s="412"/>
      <c r="E36" s="416" t="s">
        <v>9</v>
      </c>
      <c r="F36" s="624" t="s">
        <v>121</v>
      </c>
      <c r="G36" s="625"/>
      <c r="H36" s="405">
        <v>1</v>
      </c>
      <c r="I36" s="406"/>
      <c r="J36" s="405"/>
      <c r="K36" s="405"/>
      <c r="L36" s="405">
        <f>AVERAGE(L37:L41)*H36</f>
        <v>0.6</v>
      </c>
      <c r="M36" s="405"/>
      <c r="P36" s="406"/>
    </row>
    <row r="37" spans="1:16" s="331" customFormat="1" ht="75">
      <c r="A37" s="313">
        <v>37</v>
      </c>
      <c r="B37" s="332"/>
      <c r="C37" s="333"/>
      <c r="D37" s="332"/>
      <c r="E37" s="417"/>
      <c r="F37" s="339" t="s">
        <v>152</v>
      </c>
      <c r="G37" s="418" t="s">
        <v>221</v>
      </c>
      <c r="H37" s="335"/>
      <c r="I37" s="408" t="s">
        <v>695</v>
      </c>
      <c r="J37" s="335" t="s">
        <v>154</v>
      </c>
      <c r="K37" s="167" t="s">
        <v>824</v>
      </c>
      <c r="L37" s="335">
        <f>IF(J37="Ya/Tidak",IF(K37="Ya",1,IF(K37="Tidak",0,"Blm Diisi")),IF(J37="A/B/C",IF(K37="A",1,IF(K37="B",0.5,IF(K37="C",0,"Blm Diisi"))),IF(J37="A/B/C/D",IF(K37="A",1,IF(K37="B",0.67,IF(K37="C",0.33,IF(K37="D",0,"Blm Diisi")))),IF(J37="A/B/C/D/E",IF(K37="A",1,IF(K37="B",0.75,IF(K37="C",0.5,IF(K37="D",0.25,IF(K37="E",0,"Blm Diisi"))))),IF(J37="%",IF(K37="","Blm Diisi",K37),IF(J37="Jumlah",IF(K37="","Blm Diisi",""),IF(J37="Rupiah",IF(K37="","Blm Diisi",""),IF(J37="","","-"))))))))</f>
        <v>1</v>
      </c>
      <c r="M37" s="335"/>
      <c r="P37" s="299" t="s">
        <v>888</v>
      </c>
    </row>
    <row r="38" spans="1:16" s="331" customFormat="1" ht="90">
      <c r="A38" s="318">
        <v>38</v>
      </c>
      <c r="B38" s="332"/>
      <c r="C38" s="333"/>
      <c r="D38" s="332"/>
      <c r="E38" s="417"/>
      <c r="F38" s="339" t="s">
        <v>222</v>
      </c>
      <c r="G38" s="418" t="s">
        <v>223</v>
      </c>
      <c r="H38" s="335"/>
      <c r="I38" s="408" t="s">
        <v>226</v>
      </c>
      <c r="J38" s="335" t="s">
        <v>154</v>
      </c>
      <c r="K38" s="167" t="s">
        <v>825</v>
      </c>
      <c r="L38" s="335">
        <f>IF(J38="Ya/Tidak",IF(K38="Ya",1,IF(K38="Tidak",0,"Blm Diisi")),IF(J38="A/B/C",IF(K38="A",1,IF(K38="B",0.5,IF(K38="C",0,"Blm Diisi"))),IF(J38="A/B/C/D",IF(K38="A",1,IF(K38="B",0.67,IF(K38="C",0.33,IF(K38="D",0,"Blm Diisi")))),IF(J38="A/B/C/D/E",IF(K38="A",1,IF(K38="B",0.75,IF(K38="C",0.5,IF(K38="D",0.25,IF(K38="E",0,"Blm Diisi"))))),IF(J38="%",IF(K38="","Blm Diisi",K38),IF(J38="Jumlah",IF(K38="","Blm Diisi",""),IF(J38="Rupiah",IF(K38="","Blm Diisi",""),IF(J38="","","-"))))))))</f>
        <v>0.5</v>
      </c>
      <c r="M38" s="335"/>
      <c r="P38" s="299" t="s">
        <v>888</v>
      </c>
    </row>
    <row r="39" spans="1:16" s="331" customFormat="1" ht="150">
      <c r="A39" s="313">
        <v>39</v>
      </c>
      <c r="B39" s="332"/>
      <c r="C39" s="333"/>
      <c r="D39" s="332"/>
      <c r="E39" s="417"/>
      <c r="F39" s="339" t="s">
        <v>157</v>
      </c>
      <c r="G39" s="418" t="s">
        <v>696</v>
      </c>
      <c r="H39" s="335"/>
      <c r="I39" s="408" t="s">
        <v>697</v>
      </c>
      <c r="J39" s="335" t="s">
        <v>154</v>
      </c>
      <c r="K39" s="167" t="s">
        <v>827</v>
      </c>
      <c r="L39" s="335">
        <f>IF(J39="Ya/Tidak",IF(K39="Ya",1,IF(K39="Tidak",0,"Blm Diisi")),IF(J39="A/B/C",IF(K39="A",1,IF(K39="B",0.5,IF(K39="C",0,"Blm Diisi"))),IF(J39="A/B/C/D",IF(K39="A",1,IF(K39="B",0.67,IF(K39="C",0.33,IF(K39="D",0,"Blm Diisi")))),IF(J39="A/B/C/D/E",IF(K39="A",1,IF(K39="B",0.75,IF(K39="C",0.5,IF(K39="D",0.25,IF(K39="E",0,"Blm Diisi"))))),IF(J39="%",IF(K39="","Blm Diisi",K39),IF(J39="Jumlah",IF(K39="","Blm Diisi",""),IF(J39="Rupiah",IF(K39="","Blm Diisi",""),IF(J39="","","-"))))))))</f>
        <v>0</v>
      </c>
      <c r="M39" s="335"/>
      <c r="P39" s="299" t="s">
        <v>888</v>
      </c>
    </row>
    <row r="40" spans="1:16" s="331" customFormat="1" ht="120">
      <c r="A40" s="318">
        <v>40</v>
      </c>
      <c r="B40" s="332"/>
      <c r="C40" s="333"/>
      <c r="D40" s="332"/>
      <c r="E40" s="417"/>
      <c r="F40" s="339" t="s">
        <v>164</v>
      </c>
      <c r="G40" s="418" t="s">
        <v>224</v>
      </c>
      <c r="H40" s="335"/>
      <c r="I40" s="408" t="s">
        <v>698</v>
      </c>
      <c r="J40" s="335" t="s">
        <v>154</v>
      </c>
      <c r="K40" s="167" t="s">
        <v>824</v>
      </c>
      <c r="L40" s="335">
        <f>IF(J40="Ya/Tidak",IF(K40="Ya",1,IF(K40="Tidak",0,"Blm Diisi")),IF(J40="A/B/C",IF(K40="A",1,IF(K40="B",0.5,IF(K40="C",0,"Blm Diisi"))),IF(J40="A/B/C/D",IF(K40="A",1,IF(K40="B",0.67,IF(K40="C",0.33,IF(K40="D",0,"Blm Diisi")))),IF(J40="A/B/C/D/E",IF(K40="A",1,IF(K40="B",0.75,IF(K40="C",0.5,IF(K40="D",0.25,IF(K40="E",0,"Blm Diisi"))))),IF(J40="%",IF(K40="","Blm Diisi",K40),IF(J40="Jumlah",IF(K40="","Blm Diisi",""),IF(J40="Rupiah",IF(K40="","Blm Diisi",""),IF(J40="","","-"))))))))</f>
        <v>1</v>
      </c>
      <c r="M40" s="335"/>
      <c r="P40" s="486" t="s">
        <v>955</v>
      </c>
    </row>
    <row r="41" spans="1:16" s="331" customFormat="1" ht="90">
      <c r="A41" s="313">
        <v>41</v>
      </c>
      <c r="B41" s="332"/>
      <c r="C41" s="333"/>
      <c r="D41" s="332"/>
      <c r="E41" s="417"/>
      <c r="F41" s="339" t="s">
        <v>165</v>
      </c>
      <c r="G41" s="418" t="s">
        <v>225</v>
      </c>
      <c r="H41" s="335"/>
      <c r="I41" s="408" t="s">
        <v>699</v>
      </c>
      <c r="J41" s="335" t="s">
        <v>154</v>
      </c>
      <c r="K41" s="167" t="s">
        <v>825</v>
      </c>
      <c r="L41" s="335">
        <f>IF(J41="Ya/Tidak",IF(K41="Ya",1,IF(K41="Tidak",0,"Blm Diisi")),IF(J41="A/B/C",IF(K41="A",1,IF(K41="B",0.5,IF(K41="C",0,"Blm Diisi"))),IF(J41="A/B/C/D",IF(K41="A",1,IF(K41="B",0.67,IF(K41="C",0.33,IF(K41="D",0,"Blm Diisi")))),IF(J41="A/B/C/D/E",IF(K41="A",1,IF(K41="B",0.75,IF(K41="C",0.5,IF(K41="D",0.25,IF(K41="E",0,"Blm Diisi"))))),IF(J41="%",IF(K41="","Blm Diisi",K41),IF(J41="Jumlah",IF(K41="","Blm Diisi",""),IF(J41="Rupiah",IF(K41="","Blm Diisi",""),IF(J41="","","-"))))))))</f>
        <v>0.5</v>
      </c>
      <c r="M41" s="335"/>
      <c r="P41" s="486" t="s">
        <v>888</v>
      </c>
    </row>
    <row r="42" spans="1:16">
      <c r="A42" s="318">
        <v>42</v>
      </c>
      <c r="B42" s="412"/>
      <c r="C42" s="404"/>
      <c r="D42" s="404"/>
      <c r="E42" s="416" t="s">
        <v>11</v>
      </c>
      <c r="F42" s="624" t="s">
        <v>122</v>
      </c>
      <c r="G42" s="625"/>
      <c r="H42" s="405">
        <v>1</v>
      </c>
      <c r="I42" s="406"/>
      <c r="J42" s="405"/>
      <c r="K42" s="405"/>
      <c r="L42" s="405">
        <f>AVERAGE(L43:L53)*H42</f>
        <v>1</v>
      </c>
      <c r="M42" s="405"/>
      <c r="P42" s="406"/>
    </row>
    <row r="43" spans="1:16" s="331" customFormat="1" ht="120">
      <c r="A43" s="313">
        <v>43</v>
      </c>
      <c r="B43" s="332"/>
      <c r="C43" s="333"/>
      <c r="D43" s="333"/>
      <c r="E43" s="417"/>
      <c r="F43" s="339" t="s">
        <v>152</v>
      </c>
      <c r="G43" s="418" t="s">
        <v>227</v>
      </c>
      <c r="H43" s="335"/>
      <c r="I43" s="408" t="s">
        <v>238</v>
      </c>
      <c r="J43" s="335" t="s">
        <v>154</v>
      </c>
      <c r="K43" s="167" t="s">
        <v>824</v>
      </c>
      <c r="L43" s="335">
        <f t="shared" ref="L43:L53" si="1">IF(J43="Ya/Tidak",IF(K43="Ya",1,IF(K43="Tidak",0,"Blm Diisi")),IF(J43="A/B/C",IF(K43="A",1,IF(K43="B",0.5,IF(K43="C",0,"Blm Diisi"))),IF(J43="A/B/C/D",IF(K43="A",1,IF(K43="B",0.67,IF(K43="C",0.33,IF(K43="D",0,"Blm Diisi")))),IF(J43="A/B/C/D/E",IF(K43="A",1,IF(K43="B",0.75,IF(K43="C",0.5,IF(K43="D",0.25,IF(K43="E",0,"Blm Diisi"))))),IF(J43="%",IF(K43="","Blm Diisi",K43),IF(J43="Jumlah",IF(K43="","Blm Diisi",""),IF(J43="Rupiah",IF(K43="","Blm Diisi",""),IF(J43="","","-"))))))))</f>
        <v>1</v>
      </c>
      <c r="M43" s="335"/>
      <c r="P43" s="299" t="s">
        <v>889</v>
      </c>
    </row>
    <row r="44" spans="1:16" s="331" customFormat="1" ht="90">
      <c r="A44" s="318">
        <v>44</v>
      </c>
      <c r="B44" s="332"/>
      <c r="C44" s="333"/>
      <c r="D44" s="333"/>
      <c r="E44" s="417"/>
      <c r="F44" s="339" t="s">
        <v>155</v>
      </c>
      <c r="G44" s="418" t="s">
        <v>228</v>
      </c>
      <c r="H44" s="335"/>
      <c r="I44" s="408" t="s">
        <v>239</v>
      </c>
      <c r="J44" s="335" t="s">
        <v>154</v>
      </c>
      <c r="K44" s="167" t="s">
        <v>824</v>
      </c>
      <c r="L44" s="335">
        <f t="shared" si="1"/>
        <v>1</v>
      </c>
      <c r="M44" s="335"/>
      <c r="P44" s="299" t="s">
        <v>889</v>
      </c>
    </row>
    <row r="45" spans="1:16" s="331" customFormat="1" ht="185.25" customHeight="1">
      <c r="A45" s="313">
        <v>45</v>
      </c>
      <c r="B45" s="332"/>
      <c r="C45" s="333"/>
      <c r="D45" s="333"/>
      <c r="E45" s="417"/>
      <c r="F45" s="339" t="s">
        <v>157</v>
      </c>
      <c r="G45" s="418" t="s">
        <v>229</v>
      </c>
      <c r="H45" s="335"/>
      <c r="I45" s="408" t="s">
        <v>240</v>
      </c>
      <c r="J45" s="335" t="s">
        <v>154</v>
      </c>
      <c r="K45" s="167" t="s">
        <v>824</v>
      </c>
      <c r="L45" s="335">
        <f t="shared" si="1"/>
        <v>1</v>
      </c>
      <c r="M45" s="335"/>
      <c r="P45" s="299" t="s">
        <v>889</v>
      </c>
    </row>
    <row r="46" spans="1:16" s="331" customFormat="1" ht="135">
      <c r="A46" s="318">
        <v>46</v>
      </c>
      <c r="B46" s="332"/>
      <c r="C46" s="333"/>
      <c r="D46" s="333"/>
      <c r="E46" s="417"/>
      <c r="F46" s="339" t="s">
        <v>164</v>
      </c>
      <c r="G46" s="418" t="s">
        <v>230</v>
      </c>
      <c r="H46" s="335"/>
      <c r="I46" s="408" t="s">
        <v>241</v>
      </c>
      <c r="J46" s="335" t="s">
        <v>154</v>
      </c>
      <c r="K46" s="167" t="s">
        <v>824</v>
      </c>
      <c r="L46" s="335">
        <f t="shared" si="1"/>
        <v>1</v>
      </c>
      <c r="M46" s="335"/>
      <c r="P46" s="299" t="s">
        <v>889</v>
      </c>
    </row>
    <row r="47" spans="1:16" s="331" customFormat="1" ht="135">
      <c r="A47" s="313">
        <v>47</v>
      </c>
      <c r="B47" s="332"/>
      <c r="C47" s="333"/>
      <c r="D47" s="333"/>
      <c r="E47" s="417"/>
      <c r="F47" s="339" t="s">
        <v>165</v>
      </c>
      <c r="G47" s="418" t="s">
        <v>231</v>
      </c>
      <c r="H47" s="335"/>
      <c r="I47" s="408" t="s">
        <v>635</v>
      </c>
      <c r="J47" s="335" t="s">
        <v>154</v>
      </c>
      <c r="K47" s="167" t="s">
        <v>824</v>
      </c>
      <c r="L47" s="335">
        <f t="shared" si="1"/>
        <v>1</v>
      </c>
      <c r="M47" s="335"/>
      <c r="P47" s="299" t="s">
        <v>889</v>
      </c>
    </row>
    <row r="48" spans="1:16" s="331" customFormat="1" ht="127.5" customHeight="1">
      <c r="A48" s="318">
        <v>48</v>
      </c>
      <c r="B48" s="332"/>
      <c r="C48" s="333"/>
      <c r="D48" s="333"/>
      <c r="E48" s="417"/>
      <c r="F48" s="339" t="s">
        <v>167</v>
      </c>
      <c r="G48" s="418" t="s">
        <v>232</v>
      </c>
      <c r="H48" s="335"/>
      <c r="I48" s="408" t="s">
        <v>242</v>
      </c>
      <c r="J48" s="335" t="s">
        <v>154</v>
      </c>
      <c r="K48" s="167" t="s">
        <v>824</v>
      </c>
      <c r="L48" s="335">
        <f t="shared" si="1"/>
        <v>1</v>
      </c>
      <c r="M48" s="335"/>
      <c r="P48" s="299" t="s">
        <v>889</v>
      </c>
    </row>
    <row r="49" spans="1:16" s="331" customFormat="1" ht="140.25" customHeight="1">
      <c r="A49" s="313">
        <v>49</v>
      </c>
      <c r="B49" s="332"/>
      <c r="C49" s="333"/>
      <c r="D49" s="333"/>
      <c r="E49" s="417"/>
      <c r="F49" s="339" t="s">
        <v>175</v>
      </c>
      <c r="G49" s="418" t="s">
        <v>541</v>
      </c>
      <c r="H49" s="335"/>
      <c r="I49" s="408" t="s">
        <v>542</v>
      </c>
      <c r="J49" s="335" t="s">
        <v>154</v>
      </c>
      <c r="K49" s="167" t="s">
        <v>824</v>
      </c>
      <c r="L49" s="335">
        <f t="shared" si="1"/>
        <v>1</v>
      </c>
      <c r="M49" s="335"/>
      <c r="P49" s="299" t="s">
        <v>889</v>
      </c>
    </row>
    <row r="50" spans="1:16" s="331" customFormat="1" ht="130.5" customHeight="1">
      <c r="A50" s="318">
        <v>50</v>
      </c>
      <c r="B50" s="332"/>
      <c r="C50" s="333"/>
      <c r="D50" s="333"/>
      <c r="E50" s="417"/>
      <c r="F50" s="339" t="s">
        <v>177</v>
      </c>
      <c r="G50" s="418" t="s">
        <v>636</v>
      </c>
      <c r="H50" s="335"/>
      <c r="I50" s="408" t="s">
        <v>637</v>
      </c>
      <c r="J50" s="335" t="s">
        <v>154</v>
      </c>
      <c r="K50" s="167" t="s">
        <v>824</v>
      </c>
      <c r="L50" s="335">
        <f t="shared" si="1"/>
        <v>1</v>
      </c>
      <c r="M50" s="335"/>
      <c r="P50" s="299" t="s">
        <v>889</v>
      </c>
    </row>
    <row r="51" spans="1:16" s="331" customFormat="1" ht="129" customHeight="1">
      <c r="A51" s="313">
        <v>51</v>
      </c>
      <c r="B51" s="332"/>
      <c r="C51" s="333"/>
      <c r="D51" s="333"/>
      <c r="E51" s="417"/>
      <c r="F51" s="339" t="s">
        <v>9</v>
      </c>
      <c r="G51" s="418" t="s">
        <v>700</v>
      </c>
      <c r="H51" s="335"/>
      <c r="I51" s="408" t="s">
        <v>638</v>
      </c>
      <c r="J51" s="335" t="s">
        <v>154</v>
      </c>
      <c r="K51" s="167" t="s">
        <v>824</v>
      </c>
      <c r="L51" s="335">
        <f t="shared" si="1"/>
        <v>1</v>
      </c>
      <c r="M51" s="335"/>
      <c r="P51" s="299" t="s">
        <v>889</v>
      </c>
    </row>
    <row r="52" spans="1:16" s="331" customFormat="1" ht="90">
      <c r="A52" s="318">
        <v>52</v>
      </c>
      <c r="B52" s="332"/>
      <c r="C52" s="333"/>
      <c r="D52" s="333"/>
      <c r="E52" s="417"/>
      <c r="F52" s="339" t="s">
        <v>234</v>
      </c>
      <c r="G52" s="418" t="s">
        <v>235</v>
      </c>
      <c r="H52" s="335"/>
      <c r="I52" s="408" t="s">
        <v>701</v>
      </c>
      <c r="J52" s="335" t="s">
        <v>154</v>
      </c>
      <c r="K52" s="167" t="s">
        <v>824</v>
      </c>
      <c r="L52" s="335">
        <f t="shared" si="1"/>
        <v>1</v>
      </c>
      <c r="M52" s="335"/>
      <c r="P52" s="299" t="s">
        <v>889</v>
      </c>
    </row>
    <row r="53" spans="1:16" s="331" customFormat="1" ht="135">
      <c r="A53" s="313">
        <v>53</v>
      </c>
      <c r="B53" s="332"/>
      <c r="C53" s="333"/>
      <c r="D53" s="333"/>
      <c r="E53" s="417"/>
      <c r="F53" s="339" t="s">
        <v>236</v>
      </c>
      <c r="G53" s="418" t="s">
        <v>237</v>
      </c>
      <c r="H53" s="335"/>
      <c r="I53" s="408" t="s">
        <v>702</v>
      </c>
      <c r="J53" s="335" t="s">
        <v>154</v>
      </c>
      <c r="K53" s="167" t="s">
        <v>824</v>
      </c>
      <c r="L53" s="335">
        <f t="shared" si="1"/>
        <v>1</v>
      </c>
      <c r="M53" s="335"/>
      <c r="P53" s="299" t="s">
        <v>889</v>
      </c>
    </row>
    <row r="54" spans="1:16" s="426" customFormat="1">
      <c r="A54" s="318">
        <v>54</v>
      </c>
      <c r="B54" s="419"/>
      <c r="C54" s="420"/>
      <c r="D54" s="420"/>
      <c r="E54" s="421" t="s">
        <v>13</v>
      </c>
      <c r="F54" s="422" t="s">
        <v>113</v>
      </c>
      <c r="G54" s="423"/>
      <c r="H54" s="424">
        <v>1</v>
      </c>
      <c r="I54" s="425"/>
      <c r="J54" s="424"/>
      <c r="K54" s="424"/>
      <c r="L54" s="405">
        <f>AVERAGE(L55:L56)*H54</f>
        <v>0.5</v>
      </c>
      <c r="M54" s="424"/>
      <c r="N54" s="313"/>
      <c r="P54" s="425"/>
    </row>
    <row r="55" spans="1:16" s="426" customFormat="1" ht="105">
      <c r="A55" s="313">
        <v>55</v>
      </c>
      <c r="B55" s="427"/>
      <c r="C55" s="428"/>
      <c r="D55" s="428"/>
      <c r="E55" s="429"/>
      <c r="F55" s="430" t="s">
        <v>152</v>
      </c>
      <c r="G55" s="431" t="s">
        <v>243</v>
      </c>
      <c r="H55" s="340"/>
      <c r="I55" s="432" t="s">
        <v>708</v>
      </c>
      <c r="J55" s="340" t="s">
        <v>156</v>
      </c>
      <c r="K55" s="167" t="s">
        <v>824</v>
      </c>
      <c r="L55" s="335">
        <f>IF(J55="Ya/Tidak",IF(K55="Ya",1,IF(K55="Tidak",0,"Blm Diisi")),IF(J55="A/B/C",IF(K55="A",1,IF(K55="B",0.5,IF(K55="C",0,"Blm Diisi"))),IF(J55="A/B/C/D",IF(K55="A",1,IF(K55="B",0.67,IF(K55="C",0.33,IF(K55="D",0,"Blm Diisi")))),IF(J55="A/B/C/D/E",IF(K55="A",1,IF(K55="B",0.75,IF(K55="C",0.5,IF(K55="D",0.25,IF(K55="E",0,"Blm Diisi"))))),IF(J55="%",IF(K55="","Blm Diisi",K55),IF(J55="Jumlah",IF(K55="","Blm Diisi",""),IF(J55="Rupiah",IF(K55="","Blm Diisi",""),IF(J55="","","-"))))))))</f>
        <v>1</v>
      </c>
      <c r="M55" s="340"/>
      <c r="P55" s="483" t="s">
        <v>890</v>
      </c>
    </row>
    <row r="56" spans="1:16" s="426" customFormat="1" ht="105">
      <c r="A56" s="318">
        <v>56</v>
      </c>
      <c r="B56" s="427"/>
      <c r="C56" s="428"/>
      <c r="D56" s="428"/>
      <c r="E56" s="429"/>
      <c r="F56" s="430" t="s">
        <v>155</v>
      </c>
      <c r="G56" s="431" t="s">
        <v>634</v>
      </c>
      <c r="H56" s="340"/>
      <c r="I56" s="432" t="s">
        <v>709</v>
      </c>
      <c r="J56" s="340" t="s">
        <v>156</v>
      </c>
      <c r="K56" s="167" t="s">
        <v>829</v>
      </c>
      <c r="L56" s="335">
        <f>IF(J56="Ya/Tidak",IF(K56="Ya",1,IF(K56="Tidak",0,"Blm Diisi")),IF(J56="A/B/C",IF(K56="A",1,IF(K56="B",0.5,IF(K56="C",0,"Blm Diisi"))),IF(J56="A/B/C/D",IF(K56="A",1,IF(K56="B",0.67,IF(K56="C",0.33,IF(K56="D",0,"Blm Diisi")))),IF(J56="A/B/C/D/E",IF(K56="A",1,IF(K56="B",0.75,IF(K56="C",0.5,IF(K56="D",0.25,IF(K56="E",0,"Blm Diisi"))))),IF(J56="%",IF(K56="","Blm Diisi",K56),IF(J56="Jumlah",IF(K56="","Blm Diisi",""),IF(J56="Rupiah",IF(K56="","Blm Diisi",""),IF(J56="","","-"))))))))</f>
        <v>0</v>
      </c>
      <c r="M56" s="340"/>
      <c r="P56" s="483" t="s">
        <v>890</v>
      </c>
    </row>
    <row r="57" spans="1:16">
      <c r="A57" s="313">
        <v>57</v>
      </c>
      <c r="B57" s="355"/>
      <c r="C57" s="355"/>
      <c r="D57" s="356">
        <v>4</v>
      </c>
      <c r="E57" s="586" t="s">
        <v>23</v>
      </c>
      <c r="F57" s="587"/>
      <c r="G57" s="588"/>
      <c r="H57" s="401">
        <v>2.5</v>
      </c>
      <c r="I57" s="414"/>
      <c r="J57" s="401"/>
      <c r="K57" s="401"/>
      <c r="L57" s="401">
        <f>SUM(L58,L68,L77)</f>
        <v>1.4583333333333333</v>
      </c>
      <c r="M57" s="401"/>
      <c r="P57" s="414"/>
    </row>
    <row r="58" spans="1:16">
      <c r="A58" s="318">
        <v>58</v>
      </c>
      <c r="B58" s="412"/>
      <c r="C58" s="404"/>
      <c r="D58" s="404"/>
      <c r="E58" s="404" t="s">
        <v>9</v>
      </c>
      <c r="F58" s="622" t="s">
        <v>125</v>
      </c>
      <c r="G58" s="623"/>
      <c r="H58" s="405">
        <v>0.5</v>
      </c>
      <c r="I58" s="406"/>
      <c r="J58" s="405"/>
      <c r="K58" s="405"/>
      <c r="L58" s="405">
        <f>AVERAGE(L59:L67)*H58</f>
        <v>0.33333333333333331</v>
      </c>
      <c r="M58" s="405"/>
      <c r="P58" s="406"/>
    </row>
    <row r="59" spans="1:16" s="331" customFormat="1" ht="135">
      <c r="A59" s="313">
        <v>59</v>
      </c>
      <c r="B59" s="332"/>
      <c r="C59" s="333"/>
      <c r="D59" s="333"/>
      <c r="E59" s="333"/>
      <c r="F59" s="333" t="s">
        <v>152</v>
      </c>
      <c r="G59" s="415" t="s">
        <v>710</v>
      </c>
      <c r="H59" s="335"/>
      <c r="I59" s="408" t="s">
        <v>711</v>
      </c>
      <c r="J59" s="335" t="s">
        <v>154</v>
      </c>
      <c r="K59" s="167" t="s">
        <v>824</v>
      </c>
      <c r="L59" s="335">
        <f t="shared" ref="L59:L67" si="2">IF(J59="Ya/Tidak",IF(K59="Ya",1,IF(K59="Tidak",0,"Blm Diisi")),IF(J59="A/B/C",IF(K59="A",1,IF(K59="B",0.5,IF(K59="C",0,"Blm Diisi"))),IF(J59="A/B/C/D",IF(K59="A",1,IF(K59="B",0.67,IF(K59="C",0.33,IF(K59="D",0,"Blm Diisi")))),IF(J59="A/B/C/D/E",IF(K59="A",1,IF(K59="B",0.75,IF(K59="C",0.5,IF(K59="D",0.25,IF(K59="E",0,"Blm Diisi"))))),IF(J59="%",IF(K59="","Blm Diisi",K59),IF(J59="Jumlah",IF(K59="","Blm Diisi",""),IF(J59="Rupiah",IF(K59="","Blm Diisi",""),IF(J59="","","-"))))))))</f>
        <v>1</v>
      </c>
      <c r="M59" s="335"/>
      <c r="P59" s="486" t="s">
        <v>952</v>
      </c>
    </row>
    <row r="60" spans="1:16" s="331" customFormat="1" ht="75">
      <c r="A60" s="318">
        <v>60</v>
      </c>
      <c r="B60" s="332"/>
      <c r="C60" s="333"/>
      <c r="D60" s="333"/>
      <c r="E60" s="333"/>
      <c r="F60" s="333" t="s">
        <v>155</v>
      </c>
      <c r="G60" s="415" t="s">
        <v>246</v>
      </c>
      <c r="H60" s="335"/>
      <c r="I60" s="408" t="s">
        <v>712</v>
      </c>
      <c r="J60" s="335" t="s">
        <v>154</v>
      </c>
      <c r="K60" s="167" t="s">
        <v>827</v>
      </c>
      <c r="L60" s="335">
        <f t="shared" si="2"/>
        <v>0</v>
      </c>
      <c r="M60" s="335"/>
      <c r="P60" s="486" t="s">
        <v>952</v>
      </c>
    </row>
    <row r="61" spans="1:16" s="331" customFormat="1" ht="90">
      <c r="A61" s="313">
        <v>61</v>
      </c>
      <c r="B61" s="332"/>
      <c r="C61" s="333"/>
      <c r="D61" s="333"/>
      <c r="E61" s="333"/>
      <c r="F61" s="333" t="s">
        <v>157</v>
      </c>
      <c r="G61" s="415" t="s">
        <v>247</v>
      </c>
      <c r="H61" s="335"/>
      <c r="I61" s="408" t="s">
        <v>713</v>
      </c>
      <c r="J61" s="335" t="s">
        <v>154</v>
      </c>
      <c r="K61" s="167" t="s">
        <v>827</v>
      </c>
      <c r="L61" s="335">
        <f t="shared" si="2"/>
        <v>0</v>
      </c>
      <c r="M61" s="335"/>
      <c r="P61" s="486" t="s">
        <v>952</v>
      </c>
    </row>
    <row r="62" spans="1:16" s="331" customFormat="1" ht="105">
      <c r="A62" s="318">
        <v>62</v>
      </c>
      <c r="B62" s="332"/>
      <c r="C62" s="333"/>
      <c r="D62" s="333"/>
      <c r="E62" s="333"/>
      <c r="F62" s="333" t="s">
        <v>164</v>
      </c>
      <c r="G62" s="415" t="s">
        <v>248</v>
      </c>
      <c r="H62" s="335"/>
      <c r="I62" s="408" t="s">
        <v>714</v>
      </c>
      <c r="J62" s="335" t="s">
        <v>156</v>
      </c>
      <c r="K62" s="167" t="s">
        <v>824</v>
      </c>
      <c r="L62" s="335">
        <f t="shared" si="2"/>
        <v>1</v>
      </c>
      <c r="M62" s="335"/>
      <c r="P62" s="486" t="s">
        <v>952</v>
      </c>
    </row>
    <row r="63" spans="1:16" s="331" customFormat="1" ht="90">
      <c r="A63" s="313">
        <v>63</v>
      </c>
      <c r="B63" s="332"/>
      <c r="C63" s="333"/>
      <c r="D63" s="333"/>
      <c r="E63" s="333"/>
      <c r="F63" s="333" t="s">
        <v>165</v>
      </c>
      <c r="G63" s="415" t="s">
        <v>249</v>
      </c>
      <c r="H63" s="335"/>
      <c r="I63" s="408" t="s">
        <v>254</v>
      </c>
      <c r="J63" s="335" t="s">
        <v>156</v>
      </c>
      <c r="K63" s="167" t="s">
        <v>824</v>
      </c>
      <c r="L63" s="335">
        <f t="shared" si="2"/>
        <v>1</v>
      </c>
      <c r="M63" s="335"/>
      <c r="P63" s="486" t="s">
        <v>952</v>
      </c>
    </row>
    <row r="64" spans="1:16" s="331" customFormat="1" ht="90">
      <c r="A64" s="318">
        <v>64</v>
      </c>
      <c r="B64" s="332"/>
      <c r="C64" s="333"/>
      <c r="D64" s="333"/>
      <c r="E64" s="333"/>
      <c r="F64" s="333" t="s">
        <v>167</v>
      </c>
      <c r="G64" s="415" t="s">
        <v>250</v>
      </c>
      <c r="H64" s="335"/>
      <c r="I64" s="408" t="s">
        <v>255</v>
      </c>
      <c r="J64" s="335" t="s">
        <v>154</v>
      </c>
      <c r="K64" s="167" t="s">
        <v>824</v>
      </c>
      <c r="L64" s="335">
        <f t="shared" si="2"/>
        <v>1</v>
      </c>
      <c r="M64" s="335"/>
      <c r="P64" s="486" t="s">
        <v>952</v>
      </c>
    </row>
    <row r="65" spans="1:16" s="331" customFormat="1" ht="120">
      <c r="A65" s="313">
        <v>65</v>
      </c>
      <c r="B65" s="332"/>
      <c r="C65" s="333"/>
      <c r="D65" s="333"/>
      <c r="E65" s="333"/>
      <c r="F65" s="333" t="s">
        <v>175</v>
      </c>
      <c r="G65" s="415" t="s">
        <v>251</v>
      </c>
      <c r="H65" s="335"/>
      <c r="I65" s="408" t="s">
        <v>256</v>
      </c>
      <c r="J65" s="335" t="s">
        <v>156</v>
      </c>
      <c r="K65" s="167" t="s">
        <v>824</v>
      </c>
      <c r="L65" s="335">
        <f t="shared" si="2"/>
        <v>1</v>
      </c>
      <c r="M65" s="335"/>
      <c r="P65" s="486" t="s">
        <v>952</v>
      </c>
    </row>
    <row r="66" spans="1:16" s="331" customFormat="1" ht="150">
      <c r="A66" s="318">
        <v>66</v>
      </c>
      <c r="B66" s="332"/>
      <c r="C66" s="333"/>
      <c r="D66" s="333"/>
      <c r="E66" s="333"/>
      <c r="F66" s="333" t="s">
        <v>177</v>
      </c>
      <c r="G66" s="415" t="s">
        <v>252</v>
      </c>
      <c r="H66" s="335"/>
      <c r="I66" s="408" t="s">
        <v>257</v>
      </c>
      <c r="J66" s="335" t="s">
        <v>156</v>
      </c>
      <c r="K66" s="167" t="s">
        <v>824</v>
      </c>
      <c r="L66" s="335">
        <f t="shared" si="2"/>
        <v>1</v>
      </c>
      <c r="M66" s="335"/>
      <c r="P66" s="486" t="s">
        <v>952</v>
      </c>
    </row>
    <row r="67" spans="1:16" s="331" customFormat="1" ht="180">
      <c r="A67" s="313">
        <v>67</v>
      </c>
      <c r="B67" s="332"/>
      <c r="C67" s="333"/>
      <c r="D67" s="333"/>
      <c r="E67" s="333"/>
      <c r="F67" s="333" t="s">
        <v>9</v>
      </c>
      <c r="G67" s="415" t="s">
        <v>253</v>
      </c>
      <c r="H67" s="335"/>
      <c r="I67" s="408" t="s">
        <v>258</v>
      </c>
      <c r="J67" s="335" t="s">
        <v>154</v>
      </c>
      <c r="K67" s="167" t="s">
        <v>827</v>
      </c>
      <c r="L67" s="335">
        <f t="shared" si="2"/>
        <v>0</v>
      </c>
      <c r="M67" s="335"/>
      <c r="P67" s="486" t="s">
        <v>952</v>
      </c>
    </row>
    <row r="68" spans="1:16">
      <c r="A68" s="318">
        <v>68</v>
      </c>
      <c r="B68" s="412"/>
      <c r="C68" s="404"/>
      <c r="D68" s="404"/>
      <c r="E68" s="404" t="s">
        <v>11</v>
      </c>
      <c r="F68" s="622" t="s">
        <v>126</v>
      </c>
      <c r="G68" s="623"/>
      <c r="H68" s="405">
        <v>1.5</v>
      </c>
      <c r="I68" s="406"/>
      <c r="J68" s="405"/>
      <c r="K68" s="405"/>
      <c r="L68" s="405">
        <f>AVERAGE(L69:L76)*H68</f>
        <v>0.75</v>
      </c>
      <c r="M68" s="405"/>
      <c r="P68" s="406"/>
    </row>
    <row r="69" spans="1:16" s="331" customFormat="1" ht="315">
      <c r="A69" s="313">
        <v>69</v>
      </c>
      <c r="B69" s="332"/>
      <c r="C69" s="333"/>
      <c r="D69" s="333"/>
      <c r="E69" s="333"/>
      <c r="F69" s="333" t="s">
        <v>152</v>
      </c>
      <c r="G69" s="415" t="s">
        <v>715</v>
      </c>
      <c r="H69" s="335"/>
      <c r="I69" s="408" t="s">
        <v>723</v>
      </c>
      <c r="J69" s="335" t="s">
        <v>180</v>
      </c>
      <c r="K69" s="167" t="s">
        <v>829</v>
      </c>
      <c r="L69" s="335">
        <f t="shared" ref="L69:L76" si="3">IF(J69="Ya/Tidak",IF(K69="Ya",1,IF(K69="Tidak",0,"Blm Diisi")),IF(J69="A/B/C",IF(K69="A",1,IF(K69="B",0.5,IF(K69="C",0,"Blm Diisi"))),IF(J69="A/B/C/D",IF(K69="A",1,IF(K69="B",0.67,IF(K69="C",0.33,IF(K69="D",0,"Blm Diisi")))),IF(J69="A/B/C/D/E",IF(K69="A",1,IF(K69="B",0.75,IF(K69="C",0.5,IF(K69="D",0.25,IF(K69="E",0,"Blm Diisi"))))),IF(J69="%",IF(K69="","Blm Diisi",K69),IF(J69="Jumlah",IF(K69="","Blm Diisi",""),IF(J69="Rupiah",IF(K69="","Blm Diisi",""),IF(J69="","","-"))))))))</f>
        <v>0.25</v>
      </c>
      <c r="M69" s="335"/>
      <c r="P69" s="299" t="s">
        <v>887</v>
      </c>
    </row>
    <row r="70" spans="1:16" s="331" customFormat="1" ht="345">
      <c r="A70" s="318">
        <v>70</v>
      </c>
      <c r="B70" s="332"/>
      <c r="C70" s="333"/>
      <c r="D70" s="333"/>
      <c r="E70" s="333"/>
      <c r="F70" s="333" t="s">
        <v>155</v>
      </c>
      <c r="G70" s="415" t="s">
        <v>716</v>
      </c>
      <c r="H70" s="335"/>
      <c r="I70" s="408" t="s">
        <v>724</v>
      </c>
      <c r="J70" s="335" t="s">
        <v>180</v>
      </c>
      <c r="K70" s="167" t="s">
        <v>829</v>
      </c>
      <c r="L70" s="335">
        <f t="shared" si="3"/>
        <v>0.25</v>
      </c>
      <c r="M70" s="335"/>
      <c r="P70" s="299" t="s">
        <v>887</v>
      </c>
    </row>
    <row r="71" spans="1:16" s="331" customFormat="1" ht="409.5">
      <c r="A71" s="313">
        <v>71</v>
      </c>
      <c r="B71" s="332"/>
      <c r="C71" s="333"/>
      <c r="D71" s="333"/>
      <c r="E71" s="333"/>
      <c r="F71" s="333" t="s">
        <v>157</v>
      </c>
      <c r="G71" s="415" t="s">
        <v>717</v>
      </c>
      <c r="H71" s="335"/>
      <c r="I71" s="408" t="s">
        <v>725</v>
      </c>
      <c r="J71" s="335" t="s">
        <v>180</v>
      </c>
      <c r="K71" s="167" t="s">
        <v>825</v>
      </c>
      <c r="L71" s="335">
        <f t="shared" si="3"/>
        <v>0.75</v>
      </c>
      <c r="M71" s="335"/>
      <c r="P71" s="299" t="s">
        <v>887</v>
      </c>
    </row>
    <row r="72" spans="1:16" s="331" customFormat="1" ht="285">
      <c r="A72" s="318">
        <v>72</v>
      </c>
      <c r="B72" s="332"/>
      <c r="C72" s="333"/>
      <c r="D72" s="333"/>
      <c r="E72" s="333"/>
      <c r="F72" s="333" t="s">
        <v>164</v>
      </c>
      <c r="G72" s="415" t="s">
        <v>718</v>
      </c>
      <c r="H72" s="335"/>
      <c r="I72" s="408" t="s">
        <v>726</v>
      </c>
      <c r="J72" s="335" t="s">
        <v>180</v>
      </c>
      <c r="K72" s="167" t="s">
        <v>827</v>
      </c>
      <c r="L72" s="335">
        <f t="shared" si="3"/>
        <v>0.5</v>
      </c>
      <c r="M72" s="335"/>
      <c r="P72" s="299" t="s">
        <v>887</v>
      </c>
    </row>
    <row r="73" spans="1:16" s="331" customFormat="1" ht="330">
      <c r="A73" s="313">
        <v>73</v>
      </c>
      <c r="B73" s="332"/>
      <c r="C73" s="333"/>
      <c r="D73" s="333"/>
      <c r="E73" s="333"/>
      <c r="F73" s="333" t="s">
        <v>165</v>
      </c>
      <c r="G73" s="415" t="s">
        <v>719</v>
      </c>
      <c r="H73" s="335"/>
      <c r="I73" s="408" t="s">
        <v>727</v>
      </c>
      <c r="J73" s="335" t="s">
        <v>180</v>
      </c>
      <c r="K73" s="167" t="s">
        <v>825</v>
      </c>
      <c r="L73" s="335">
        <f t="shared" si="3"/>
        <v>0.75</v>
      </c>
      <c r="M73" s="335"/>
      <c r="P73" s="299" t="s">
        <v>887</v>
      </c>
    </row>
    <row r="74" spans="1:16" s="331" customFormat="1" ht="330">
      <c r="A74" s="318">
        <v>74</v>
      </c>
      <c r="B74" s="332"/>
      <c r="C74" s="333"/>
      <c r="D74" s="333"/>
      <c r="E74" s="333"/>
      <c r="F74" s="333" t="s">
        <v>167</v>
      </c>
      <c r="G74" s="415" t="s">
        <v>720</v>
      </c>
      <c r="H74" s="335"/>
      <c r="I74" s="408" t="s">
        <v>728</v>
      </c>
      <c r="J74" s="335" t="s">
        <v>180</v>
      </c>
      <c r="K74" s="167" t="s">
        <v>829</v>
      </c>
      <c r="L74" s="335">
        <f t="shared" si="3"/>
        <v>0.25</v>
      </c>
      <c r="M74" s="335"/>
      <c r="P74" s="299" t="s">
        <v>887</v>
      </c>
    </row>
    <row r="75" spans="1:16" s="331" customFormat="1" ht="409.5">
      <c r="A75" s="313">
        <v>75</v>
      </c>
      <c r="B75" s="332"/>
      <c r="C75" s="333"/>
      <c r="D75" s="333"/>
      <c r="E75" s="333"/>
      <c r="F75" s="333" t="s">
        <v>175</v>
      </c>
      <c r="G75" s="415" t="s">
        <v>721</v>
      </c>
      <c r="H75" s="335"/>
      <c r="I75" s="408" t="s">
        <v>729</v>
      </c>
      <c r="J75" s="335" t="s">
        <v>180</v>
      </c>
      <c r="K75" s="167" t="s">
        <v>825</v>
      </c>
      <c r="L75" s="335">
        <f t="shared" si="3"/>
        <v>0.75</v>
      </c>
      <c r="M75" s="335"/>
      <c r="P75" s="299" t="s">
        <v>887</v>
      </c>
    </row>
    <row r="76" spans="1:16" s="331" customFormat="1" ht="330">
      <c r="A76" s="318">
        <v>76</v>
      </c>
      <c r="B76" s="332"/>
      <c r="C76" s="333"/>
      <c r="D76" s="333"/>
      <c r="E76" s="333"/>
      <c r="F76" s="333" t="s">
        <v>177</v>
      </c>
      <c r="G76" s="415" t="s">
        <v>722</v>
      </c>
      <c r="H76" s="335"/>
      <c r="I76" s="408" t="s">
        <v>730</v>
      </c>
      <c r="J76" s="335" t="s">
        <v>180</v>
      </c>
      <c r="K76" s="167" t="s">
        <v>827</v>
      </c>
      <c r="L76" s="335">
        <f t="shared" si="3"/>
        <v>0.5</v>
      </c>
      <c r="M76" s="335"/>
      <c r="P76" s="299" t="s">
        <v>887</v>
      </c>
    </row>
    <row r="77" spans="1:16">
      <c r="A77" s="313">
        <v>77</v>
      </c>
      <c r="B77" s="412"/>
      <c r="C77" s="404"/>
      <c r="D77" s="404"/>
      <c r="E77" s="404" t="s">
        <v>13</v>
      </c>
      <c r="F77" s="622" t="s">
        <v>94</v>
      </c>
      <c r="G77" s="623"/>
      <c r="H77" s="405">
        <v>0.5</v>
      </c>
      <c r="I77" s="406"/>
      <c r="J77" s="405"/>
      <c r="K77" s="405"/>
      <c r="L77" s="405">
        <f>AVERAGE(L78:L79)*H77</f>
        <v>0.375</v>
      </c>
      <c r="M77" s="405"/>
      <c r="P77" s="406"/>
    </row>
    <row r="78" spans="1:16" s="331" customFormat="1" ht="30">
      <c r="A78" s="318">
        <v>78</v>
      </c>
      <c r="B78" s="332"/>
      <c r="C78" s="333"/>
      <c r="D78" s="333"/>
      <c r="E78" s="407"/>
      <c r="F78" s="333" t="s">
        <v>152</v>
      </c>
      <c r="G78" s="415" t="s">
        <v>604</v>
      </c>
      <c r="H78" s="335"/>
      <c r="I78" s="408" t="s">
        <v>260</v>
      </c>
      <c r="J78" s="335" t="s">
        <v>169</v>
      </c>
      <c r="K78" s="300" t="s">
        <v>826</v>
      </c>
      <c r="L78" s="335">
        <f>IF(J78="Ya/Tidak",IF(K78="Ya",1,IF(K78="Tidak",0,"Blm Diisi")),IF(J78="A/B/C",IF(K78="A",1,IF(K78="B",0.5,IF(K78="C",0,"Blm Diisi"))),IF(J78="A/B/C/D",IF(K78="A",1,IF(K78="B",0.67,IF(K78="C",0.33,IF(K78="D",0,"Blm Diisi")))),IF(J78="A/B/C/D/E",IF(K78="A",1,IF(K78="B",0.75,IF(K78="C",0.5,IF(K78="D",0.25,IF(K78="E",0,"Blm Diisi"))))),IF(J78="%",IF(K78="","Blm Diisi",K78),IF(J78="Jumlah",IF(K78="","Blm Diisi",""),IF(J78="Rupiah",IF(K78="","Blm Diisi",""),IF(J78="","","-"))))))))</f>
        <v>1</v>
      </c>
      <c r="M78" s="335"/>
      <c r="P78" s="299" t="s">
        <v>886</v>
      </c>
    </row>
    <row r="79" spans="1:16" s="331" customFormat="1" ht="90">
      <c r="A79" s="313">
        <v>79</v>
      </c>
      <c r="B79" s="332"/>
      <c r="C79" s="333"/>
      <c r="D79" s="333"/>
      <c r="E79" s="407"/>
      <c r="F79" s="333" t="s">
        <v>155</v>
      </c>
      <c r="G79" s="415" t="s">
        <v>259</v>
      </c>
      <c r="H79" s="335"/>
      <c r="I79" s="408" t="s">
        <v>261</v>
      </c>
      <c r="J79" s="335" t="s">
        <v>154</v>
      </c>
      <c r="K79" s="167" t="s">
        <v>825</v>
      </c>
      <c r="L79" s="335">
        <f>IF(J79="Ya/Tidak",IF(K79="Ya",1,IF(K79="Tidak",0,"Blm Diisi")),IF(J79="A/B/C",IF(K79="A",1,IF(K79="B",0.5,IF(K79="C",0,"Blm Diisi"))),IF(J79="A/B/C/D",IF(K79="A",1,IF(K79="B",0.67,IF(K79="C",0.33,IF(K79="D",0,"Blm Diisi")))),IF(J79="A/B/C/D/E",IF(K79="A",1,IF(K79="B",0.75,IF(K79="C",0.5,IF(K79="D",0.25,IF(K79="E",0,"Blm Diisi"))))),IF(J79="%",IF(K79="","Blm Diisi",K79),IF(J79="Jumlah",IF(K79="","Blm Diisi",""),IF(J79="Rupiah",IF(K79="","Blm Diisi",""),IF(J79="","","-"))))))))</f>
        <v>0.5</v>
      </c>
      <c r="M79" s="335"/>
      <c r="P79" s="299" t="s">
        <v>886</v>
      </c>
    </row>
    <row r="80" spans="1:16" ht="30" customHeight="1">
      <c r="A80" s="318">
        <v>80</v>
      </c>
      <c r="B80" s="355"/>
      <c r="C80" s="355"/>
      <c r="D80" s="356">
        <v>5</v>
      </c>
      <c r="E80" s="586" t="s">
        <v>808</v>
      </c>
      <c r="F80" s="587"/>
      <c r="G80" s="588"/>
      <c r="H80" s="401">
        <v>3.0000000000000004</v>
      </c>
      <c r="I80" s="414"/>
      <c r="J80" s="401"/>
      <c r="K80" s="401"/>
      <c r="L80" s="401">
        <f>SUM(L81,L86,L92,L98,L104,L110,L114,L119)</f>
        <v>2.6109000000000004</v>
      </c>
      <c r="M80" s="401"/>
      <c r="P80" s="414"/>
    </row>
    <row r="81" spans="1:16" ht="29.1" customHeight="1">
      <c r="A81" s="313">
        <v>81</v>
      </c>
      <c r="B81" s="412"/>
      <c r="C81" s="404"/>
      <c r="D81" s="404"/>
      <c r="E81" s="404" t="s">
        <v>9</v>
      </c>
      <c r="F81" s="622" t="s">
        <v>132</v>
      </c>
      <c r="G81" s="623"/>
      <c r="H81" s="405">
        <v>0.2</v>
      </c>
      <c r="I81" s="406"/>
      <c r="J81" s="405"/>
      <c r="K81" s="405"/>
      <c r="L81" s="405">
        <f>AVERAGE(L82:L85)*H81</f>
        <v>0.2</v>
      </c>
      <c r="M81" s="405"/>
      <c r="P81" s="406"/>
    </row>
    <row r="82" spans="1:16" s="331" customFormat="1" ht="30">
      <c r="A82" s="318">
        <v>82</v>
      </c>
      <c r="B82" s="332"/>
      <c r="C82" s="333"/>
      <c r="D82" s="333"/>
      <c r="E82" s="333"/>
      <c r="F82" s="333" t="s">
        <v>152</v>
      </c>
      <c r="G82" s="415" t="s">
        <v>281</v>
      </c>
      <c r="H82" s="335"/>
      <c r="I82" s="408" t="s">
        <v>285</v>
      </c>
      <c r="J82" s="335" t="s">
        <v>169</v>
      </c>
      <c r="K82" s="300" t="s">
        <v>826</v>
      </c>
      <c r="L82" s="335">
        <f>IF(J82="Ya/Tidak",IF(K82="Ya",1,IF(K82="Tidak",0,"Blm Diisi")),IF(J82="A/B/C",IF(K82="A",1,IF(K82="B",0.5,IF(K82="C",0,"Blm Diisi"))),IF(J82="A/B/C/D",IF(K82="A",1,IF(K82="B",0.67,IF(K82="C",0.33,IF(K82="D",0,"Blm Diisi")))),IF(J82="A/B/C/D/E",IF(K82="A",1,IF(K82="B",0.75,IF(K82="C",0.5,IF(K82="D",0.25,IF(K82="E",0,"Blm Diisi"))))),IF(J82="%",IF(K82="","Blm Diisi",K82),IF(J82="Jumlah",IF(K82="","Blm Diisi",""),IF(J82="Rupiah",IF(K82="","Blm Diisi",""),IF(J82="","","-"))))))))</f>
        <v>1</v>
      </c>
      <c r="M82" s="335"/>
      <c r="P82" s="299" t="s">
        <v>893</v>
      </c>
    </row>
    <row r="83" spans="1:16" s="331" customFormat="1" ht="30">
      <c r="A83" s="313">
        <v>83</v>
      </c>
      <c r="B83" s="332"/>
      <c r="C83" s="333"/>
      <c r="D83" s="333"/>
      <c r="E83" s="333"/>
      <c r="F83" s="333" t="s">
        <v>155</v>
      </c>
      <c r="G83" s="415" t="s">
        <v>282</v>
      </c>
      <c r="H83" s="335"/>
      <c r="I83" s="408" t="s">
        <v>286</v>
      </c>
      <c r="J83" s="335" t="s">
        <v>169</v>
      </c>
      <c r="K83" s="300" t="s">
        <v>826</v>
      </c>
      <c r="L83" s="335">
        <f>IF(J83="Ya/Tidak",IF(K83="Ya",1,IF(K83="Tidak",0,"Blm Diisi")),IF(J83="A/B/C",IF(K83="A",1,IF(K83="B",0.5,IF(K83="C",0,"Blm Diisi"))),IF(J83="A/B/C/D",IF(K83="A",1,IF(K83="B",0.67,IF(K83="C",0.33,IF(K83="D",0,"Blm Diisi")))),IF(J83="A/B/C/D/E",IF(K83="A",1,IF(K83="B",0.75,IF(K83="C",0.5,IF(K83="D",0.25,IF(K83="E",0,"Blm Diisi"))))),IF(J83="%",IF(K83="","Blm Diisi",K83),IF(J83="Jumlah",IF(K83="","Blm Diisi",""),IF(J83="Rupiah",IF(K83="","Blm Diisi",""),IF(J83="","","-"))))))))</f>
        <v>1</v>
      </c>
      <c r="M83" s="335"/>
      <c r="P83" s="299" t="s">
        <v>894</v>
      </c>
    </row>
    <row r="84" spans="1:16" s="331" customFormat="1" ht="165">
      <c r="A84" s="318">
        <v>84</v>
      </c>
      <c r="B84" s="332"/>
      <c r="C84" s="333"/>
      <c r="D84" s="333"/>
      <c r="E84" s="333"/>
      <c r="F84" s="333" t="s">
        <v>157</v>
      </c>
      <c r="G84" s="415" t="s">
        <v>731</v>
      </c>
      <c r="H84" s="335"/>
      <c r="I84" s="408" t="s">
        <v>733</v>
      </c>
      <c r="J84" s="335" t="s">
        <v>156</v>
      </c>
      <c r="K84" s="167" t="s">
        <v>824</v>
      </c>
      <c r="L84" s="335">
        <f>IF(J84="Ya/Tidak",IF(K84="Ya",1,IF(K84="Tidak",0,"Blm Diisi")),IF(J84="A/B/C",IF(K84="A",1,IF(K84="B",0.5,IF(K84="C",0,"Blm Diisi"))),IF(J84="A/B/C/D",IF(K84="A",1,IF(K84="B",0.67,IF(K84="C",0.33,IF(K84="D",0,"Blm Diisi")))),IF(J84="A/B/C/D/E",IF(K84="A",1,IF(K84="B",0.75,IF(K84="C",0.5,IF(K84="D",0.25,IF(K84="E",0,"Blm Diisi"))))),IF(J84="%",IF(K84="","Blm Diisi",K84),IF(J84="Jumlah",IF(K84="","Blm Diisi",""),IF(J84="Rupiah",IF(K84="","Blm Diisi",""),IF(J84="","","-"))))))))</f>
        <v>1</v>
      </c>
      <c r="M84" s="335"/>
      <c r="P84" s="299" t="s">
        <v>895</v>
      </c>
    </row>
    <row r="85" spans="1:16" s="331" customFormat="1" ht="75">
      <c r="A85" s="313">
        <v>85</v>
      </c>
      <c r="B85" s="332"/>
      <c r="C85" s="333"/>
      <c r="D85" s="333"/>
      <c r="E85" s="333"/>
      <c r="F85" s="333" t="s">
        <v>164</v>
      </c>
      <c r="G85" s="415" t="s">
        <v>732</v>
      </c>
      <c r="H85" s="335"/>
      <c r="I85" s="408" t="s">
        <v>287</v>
      </c>
      <c r="J85" s="335" t="s">
        <v>154</v>
      </c>
      <c r="K85" s="167" t="s">
        <v>824</v>
      </c>
      <c r="L85" s="335">
        <f>IF(J85="Ya/Tidak",IF(K85="Ya",1,IF(K85="Tidak",0,"Blm Diisi")),IF(J85="A/B/C",IF(K85="A",1,IF(K85="B",0.5,IF(K85="C",0,"Blm Diisi"))),IF(J85="A/B/C/D",IF(K85="A",1,IF(K85="B",0.67,IF(K85="C",0.33,IF(K85="D",0,"Blm Diisi")))),IF(J85="A/B/C/D/E",IF(K85="A",1,IF(K85="B",0.75,IF(K85="C",0.5,IF(K85="D",0.25,IF(K85="E",0,"Blm Diisi"))))),IF(J85="%",IF(K85="","Blm Diisi",K85),IF(J85="Jumlah",IF(K85="","Blm Diisi",""),IF(J85="Rupiah",IF(K85="","Blm Diisi",""),IF(J85="","","-"))))))))</f>
        <v>1</v>
      </c>
      <c r="M85" s="335"/>
      <c r="P85" s="299" t="s">
        <v>896</v>
      </c>
    </row>
    <row r="86" spans="1:16" ht="29.1" customHeight="1">
      <c r="A86" s="318">
        <v>88</v>
      </c>
      <c r="B86" s="412"/>
      <c r="C86" s="404"/>
      <c r="D86" s="404"/>
      <c r="E86" s="404" t="s">
        <v>11</v>
      </c>
      <c r="F86" s="622" t="s">
        <v>130</v>
      </c>
      <c r="G86" s="623"/>
      <c r="H86" s="405">
        <v>0.4</v>
      </c>
      <c r="I86" s="406"/>
      <c r="J86" s="405"/>
      <c r="K86" s="405"/>
      <c r="L86" s="405">
        <f>AVERAGE(L87:L91)*H86</f>
        <v>0.4</v>
      </c>
      <c r="M86" s="405"/>
      <c r="P86" s="406"/>
    </row>
    <row r="87" spans="1:16" s="331" customFormat="1" ht="75">
      <c r="A87" s="313">
        <v>89</v>
      </c>
      <c r="B87" s="332"/>
      <c r="C87" s="333"/>
      <c r="D87" s="333"/>
      <c r="E87" s="333"/>
      <c r="F87" s="333" t="s">
        <v>152</v>
      </c>
      <c r="G87" s="415" t="s">
        <v>289</v>
      </c>
      <c r="H87" s="335"/>
      <c r="I87" s="408" t="s">
        <v>605</v>
      </c>
      <c r="J87" s="335" t="s">
        <v>154</v>
      </c>
      <c r="K87" s="167" t="s">
        <v>824</v>
      </c>
      <c r="L87" s="335">
        <f>IF(J87="Ya/Tidak",IF(K87="Ya",1,IF(K87="Tidak",0,"Blm Diisi")),IF(J87="A/B/C",IF(K87="A",1,IF(K87="B",0.5,IF(K87="C",0,"Blm Diisi"))),IF(J87="A/B/C/D",IF(K87="A",1,IF(K87="B",0.67,IF(K87="C",0.33,IF(K87="D",0,"Blm Diisi")))),IF(J87="A/B/C/D/E",IF(K87="A",1,IF(K87="B",0.75,IF(K87="C",0.5,IF(K87="D",0.25,IF(K87="E",0,"Blm Diisi"))))),IF(J87="%",IF(K87="","Blm Diisi",K87),IF(J87="Jumlah",IF(K87="","Blm Diisi",""),IF(J87="Rupiah",IF(K87="","Blm Diisi",""),IF(J87="","","-"))))))))</f>
        <v>1</v>
      </c>
      <c r="M87" s="335"/>
      <c r="P87" s="299" t="s">
        <v>897</v>
      </c>
    </row>
    <row r="88" spans="1:16" s="331" customFormat="1" ht="45">
      <c r="A88" s="318">
        <v>90</v>
      </c>
      <c r="B88" s="332"/>
      <c r="C88" s="333"/>
      <c r="D88" s="333"/>
      <c r="E88" s="333"/>
      <c r="F88" s="333" t="s">
        <v>155</v>
      </c>
      <c r="G88" s="415" t="s">
        <v>639</v>
      </c>
      <c r="H88" s="335"/>
      <c r="I88" s="408" t="s">
        <v>640</v>
      </c>
      <c r="J88" s="335" t="s">
        <v>169</v>
      </c>
      <c r="K88" s="300" t="s">
        <v>826</v>
      </c>
      <c r="L88" s="335">
        <f>IF(J88="Ya/Tidak",IF(K88="Ya",1,IF(K88="Tidak",0,"Blm Diisi")),IF(J88="A/B/C",IF(K88="A",1,IF(K88="B",0.5,IF(K88="C",0,"Blm Diisi"))),IF(J88="A/B/C/D",IF(K88="A",1,IF(K88="B",0.67,IF(K88="C",0.33,IF(K88="D",0,"Blm Diisi")))),IF(J88="A/B/C/D/E",IF(K88="A",1,IF(K88="B",0.75,IF(K88="C",0.5,IF(K88="D",0.25,IF(K88="E",0,"Blm Diisi"))))),IF(J88="%",IF(K88="","Blm Diisi",K88),IF(J88="Jumlah",IF(K88="","Blm Diisi",""),IF(J88="Rupiah",IF(K88="","Blm Diisi",""),IF(J88="","","-"))))))))</f>
        <v>1</v>
      </c>
      <c r="M88" s="335"/>
      <c r="P88" s="299" t="s">
        <v>898</v>
      </c>
    </row>
    <row r="89" spans="1:16" s="331" customFormat="1" ht="45">
      <c r="A89" s="313">
        <v>91</v>
      </c>
      <c r="B89" s="332"/>
      <c r="C89" s="333"/>
      <c r="D89" s="333"/>
      <c r="E89" s="333"/>
      <c r="F89" s="333" t="s">
        <v>157</v>
      </c>
      <c r="G89" s="415" t="s">
        <v>290</v>
      </c>
      <c r="H89" s="335"/>
      <c r="I89" s="408" t="s">
        <v>293</v>
      </c>
      <c r="J89" s="335" t="s">
        <v>169</v>
      </c>
      <c r="K89" s="300" t="s">
        <v>826</v>
      </c>
      <c r="L89" s="335">
        <f>IF(J89="Ya/Tidak",IF(K89="Ya",1,IF(K89="Tidak",0,"Blm Diisi")),IF(J89="A/B/C",IF(K89="A",1,IF(K89="B",0.5,IF(K89="C",0,"Blm Diisi"))),IF(J89="A/B/C/D",IF(K89="A",1,IF(K89="B",0.67,IF(K89="C",0.33,IF(K89="D",0,"Blm Diisi")))),IF(J89="A/B/C/D/E",IF(K89="A",1,IF(K89="B",0.75,IF(K89="C",0.5,IF(K89="D",0.25,IF(K89="E",0,"Blm Diisi"))))),IF(J89="%",IF(K89="","Blm Diisi",K89),IF(J89="Jumlah",IF(K89="","Blm Diisi",""),IF(J89="Rupiah",IF(K89="","Blm Diisi",""),IF(J89="","","-"))))))))</f>
        <v>1</v>
      </c>
      <c r="M89" s="335"/>
      <c r="P89" s="299" t="s">
        <v>899</v>
      </c>
    </row>
    <row r="90" spans="1:16" s="331" customFormat="1" ht="30">
      <c r="A90" s="318">
        <v>92</v>
      </c>
      <c r="B90" s="332"/>
      <c r="C90" s="333"/>
      <c r="D90" s="333"/>
      <c r="E90" s="333"/>
      <c r="F90" s="333" t="s">
        <v>164</v>
      </c>
      <c r="G90" s="415" t="s">
        <v>291</v>
      </c>
      <c r="H90" s="335"/>
      <c r="I90" s="408" t="s">
        <v>294</v>
      </c>
      <c r="J90" s="335" t="s">
        <v>169</v>
      </c>
      <c r="K90" s="300" t="s">
        <v>826</v>
      </c>
      <c r="L90" s="335">
        <f>IF(J90="Ya/Tidak",IF(K90="Ya",1,IF(K90="Tidak",0,"Blm Diisi")),IF(J90="A/B/C",IF(K90="A",1,IF(K90="B",0.5,IF(K90="C",0,"Blm Diisi"))),IF(J90="A/B/C/D",IF(K90="A",1,IF(K90="B",0.67,IF(K90="C",0.33,IF(K90="D",0,"Blm Diisi")))),IF(J90="A/B/C/D/E",IF(K90="A",1,IF(K90="B",0.75,IF(K90="C",0.5,IF(K90="D",0.25,IF(K90="E",0,"Blm Diisi"))))),IF(J90="%",IF(K90="","Blm Diisi",K90),IF(J90="Jumlah",IF(K90="","Blm Diisi",""),IF(J90="Rupiah",IF(K90="","Blm Diisi",""),IF(J90="","","-"))))))))</f>
        <v>1</v>
      </c>
      <c r="M90" s="335"/>
      <c r="P90" s="299" t="s">
        <v>900</v>
      </c>
    </row>
    <row r="91" spans="1:16" s="331" customFormat="1" ht="30">
      <c r="A91" s="313">
        <v>93</v>
      </c>
      <c r="B91" s="332"/>
      <c r="C91" s="333"/>
      <c r="D91" s="333"/>
      <c r="E91" s="333"/>
      <c r="F91" s="333" t="s">
        <v>165</v>
      </c>
      <c r="G91" s="415" t="s">
        <v>292</v>
      </c>
      <c r="H91" s="335"/>
      <c r="I91" s="408" t="s">
        <v>295</v>
      </c>
      <c r="J91" s="335" t="s">
        <v>169</v>
      </c>
      <c r="K91" s="300" t="s">
        <v>826</v>
      </c>
      <c r="L91" s="335">
        <f>IF(J91="Ya/Tidak",IF(K91="Ya",1,IF(K91="Tidak",0,"Blm Diisi")),IF(J91="A/B/C",IF(K91="A",1,IF(K91="B",0.5,IF(K91="C",0,"Blm Diisi"))),IF(J91="A/B/C/D",IF(K91="A",1,IF(K91="B",0.67,IF(K91="C",0.33,IF(K91="D",0,"Blm Diisi")))),IF(J91="A/B/C/D/E",IF(K91="A",1,IF(K91="B",0.75,IF(K91="C",0.5,IF(K91="D",0.25,IF(K91="E",0,"Blm Diisi"))))),IF(J91="%",IF(K91="","Blm Diisi",K91),IF(J91="Jumlah",IF(K91="","Blm Diisi",""),IF(J91="Rupiah",IF(K91="","Blm Diisi",""),IF(J91="","","-"))))))))</f>
        <v>1</v>
      </c>
      <c r="M91" s="335"/>
      <c r="P91" s="299" t="s">
        <v>901</v>
      </c>
    </row>
    <row r="92" spans="1:16">
      <c r="A92" s="318">
        <v>94</v>
      </c>
      <c r="B92" s="412"/>
      <c r="C92" s="404"/>
      <c r="D92" s="404"/>
      <c r="E92" s="404" t="s">
        <v>13</v>
      </c>
      <c r="F92" s="622" t="s">
        <v>131</v>
      </c>
      <c r="G92" s="623"/>
      <c r="H92" s="405">
        <v>0.2</v>
      </c>
      <c r="I92" s="406"/>
      <c r="J92" s="405"/>
      <c r="K92" s="405"/>
      <c r="L92" s="405">
        <f>AVERAGE(L93:L97)*H92</f>
        <v>0.1404</v>
      </c>
      <c r="M92" s="405"/>
      <c r="P92" s="406"/>
    </row>
    <row r="93" spans="1:16" s="331" customFormat="1" ht="30">
      <c r="A93" s="313">
        <v>95</v>
      </c>
      <c r="B93" s="332"/>
      <c r="C93" s="333"/>
      <c r="D93" s="333"/>
      <c r="E93" s="333"/>
      <c r="F93" s="333" t="s">
        <v>152</v>
      </c>
      <c r="G93" s="415" t="s">
        <v>296</v>
      </c>
      <c r="H93" s="335"/>
      <c r="I93" s="408" t="s">
        <v>736</v>
      </c>
      <c r="J93" s="335" t="s">
        <v>169</v>
      </c>
      <c r="K93" s="300" t="s">
        <v>826</v>
      </c>
      <c r="L93" s="335">
        <f>IF(J93="Ya/Tidak",IF(K93="Ya",1,IF(K93="Tidak",0,"Blm Diisi")),IF(J93="A/B/C",IF(K93="A",1,IF(K93="B",0.5,IF(K93="C",0,"Blm Diisi"))),IF(J93="A/B/C/D",IF(K93="A",1,IF(K93="B",0.67,IF(K93="C",0.33,IF(K93="D",0,"Blm Diisi")))),IF(J93="A/B/C/D/E",IF(K93="A",1,IF(K93="B",0.75,IF(K93="C",0.5,IF(K93="D",0.25,IF(K93="E",0,"Blm Diisi"))))),IF(J93="%",IF(K93="","Blm Diisi",K93),IF(J93="Jumlah",IF(K93="","Blm Diisi",""),IF(J93="Rupiah",IF(K93="","Blm Diisi",""),IF(J93="","","-"))))))))</f>
        <v>1</v>
      </c>
      <c r="M93" s="335"/>
      <c r="P93" s="299" t="s">
        <v>902</v>
      </c>
    </row>
    <row r="94" spans="1:16" s="331" customFormat="1" ht="60">
      <c r="A94" s="318">
        <v>96</v>
      </c>
      <c r="B94" s="332"/>
      <c r="C94" s="333"/>
      <c r="D94" s="333"/>
      <c r="E94" s="333"/>
      <c r="F94" s="333" t="s">
        <v>155</v>
      </c>
      <c r="G94" s="415" t="s">
        <v>737</v>
      </c>
      <c r="H94" s="335"/>
      <c r="I94" s="408" t="s">
        <v>300</v>
      </c>
      <c r="J94" s="335" t="s">
        <v>156</v>
      </c>
      <c r="K94" s="167" t="s">
        <v>825</v>
      </c>
      <c r="L94" s="335">
        <f>IF(J94="Ya/Tidak",IF(K94="Ya",1,IF(K94="Tidak",0,"Blm Diisi")),IF(J94="A/B/C",IF(K94="A",1,IF(K94="B",0.5,IF(K94="C",0,"Blm Diisi"))),IF(J94="A/B/C/D",IF(K94="A",1,IF(K94="B",0.67,IF(K94="C",0.33,IF(K94="D",0,"Blm Diisi")))),IF(J94="A/B/C/D/E",IF(K94="A",1,IF(K94="B",0.75,IF(K94="C",0.5,IF(K94="D",0.25,IF(K94="E",0,"Blm Diisi"))))),IF(J94="%",IF(K94="","Blm Diisi",K94),IF(J94="Jumlah",IF(K94="","Blm Diisi",""),IF(J94="Rupiah",IF(K94="","Blm Diisi",""),IF(J94="","","-"))))))))</f>
        <v>0.67</v>
      </c>
      <c r="M94" s="335"/>
      <c r="P94" s="299" t="s">
        <v>903</v>
      </c>
    </row>
    <row r="95" spans="1:16" s="331" customFormat="1" ht="135">
      <c r="A95" s="313">
        <v>97</v>
      </c>
      <c r="B95" s="332"/>
      <c r="C95" s="333"/>
      <c r="D95" s="333"/>
      <c r="E95" s="333"/>
      <c r="F95" s="333" t="s">
        <v>157</v>
      </c>
      <c r="G95" s="415" t="s">
        <v>297</v>
      </c>
      <c r="H95" s="335"/>
      <c r="I95" s="408" t="s">
        <v>301</v>
      </c>
      <c r="J95" s="335" t="s">
        <v>156</v>
      </c>
      <c r="K95" s="167" t="s">
        <v>825</v>
      </c>
      <c r="L95" s="335">
        <f>IF(J95="Ya/Tidak",IF(K95="Ya",1,IF(K95="Tidak",0,"Blm Diisi")),IF(J95="A/B/C",IF(K95="A",1,IF(K95="B",0.5,IF(K95="C",0,"Blm Diisi"))),IF(J95="A/B/C/D",IF(K95="A",1,IF(K95="B",0.67,IF(K95="C",0.33,IF(K95="D",0,"Blm Diisi")))),IF(J95="A/B/C/D/E",IF(K95="A",1,IF(K95="B",0.75,IF(K95="C",0.5,IF(K95="D",0.25,IF(K95="E",0,"Blm Diisi"))))),IF(J95="%",IF(K95="","Blm Diisi",K95),IF(J95="Jumlah",IF(K95="","Blm Diisi",""),IF(J95="Rupiah",IF(K95="","Blm Diisi",""),IF(J95="","","-"))))))))</f>
        <v>0.67</v>
      </c>
      <c r="M95" s="335"/>
      <c r="P95" s="299" t="s">
        <v>904</v>
      </c>
    </row>
    <row r="96" spans="1:16" s="331" customFormat="1" ht="150">
      <c r="A96" s="318">
        <v>98</v>
      </c>
      <c r="B96" s="332"/>
      <c r="C96" s="333"/>
      <c r="D96" s="333"/>
      <c r="E96" s="333"/>
      <c r="F96" s="333" t="s">
        <v>164</v>
      </c>
      <c r="G96" s="415" t="s">
        <v>298</v>
      </c>
      <c r="H96" s="335"/>
      <c r="I96" s="408" t="s">
        <v>302</v>
      </c>
      <c r="J96" s="335" t="s">
        <v>156</v>
      </c>
      <c r="K96" s="167" t="s">
        <v>825</v>
      </c>
      <c r="L96" s="335">
        <f>IF(J96="Ya/Tidak",IF(K96="Ya",1,IF(K96="Tidak",0,"Blm Diisi")),IF(J96="A/B/C",IF(K96="A",1,IF(K96="B",0.5,IF(K96="C",0,"Blm Diisi"))),IF(J96="A/B/C/D",IF(K96="A",1,IF(K96="B",0.67,IF(K96="C",0.33,IF(K96="D",0,"Blm Diisi")))),IF(J96="A/B/C/D/E",IF(K96="A",1,IF(K96="B",0.75,IF(K96="C",0.5,IF(K96="D",0.25,IF(K96="E",0,"Blm Diisi"))))),IF(J96="%",IF(K96="","Blm Diisi",K96),IF(J96="Jumlah",IF(K96="","Blm Diisi",""),IF(J96="Rupiah",IF(K96="","Blm Diisi",""),IF(J96="","","-"))))))))</f>
        <v>0.67</v>
      </c>
      <c r="M96" s="335"/>
      <c r="P96" s="299" t="s">
        <v>905</v>
      </c>
    </row>
    <row r="97" spans="1:16" s="331" customFormat="1" ht="90">
      <c r="A97" s="313">
        <v>99</v>
      </c>
      <c r="B97" s="332"/>
      <c r="C97" s="333"/>
      <c r="D97" s="333"/>
      <c r="E97" s="333"/>
      <c r="F97" s="333" t="s">
        <v>165</v>
      </c>
      <c r="G97" s="415" t="s">
        <v>299</v>
      </c>
      <c r="H97" s="335"/>
      <c r="I97" s="408" t="s">
        <v>303</v>
      </c>
      <c r="J97" s="335" t="s">
        <v>154</v>
      </c>
      <c r="K97" s="167" t="s">
        <v>825</v>
      </c>
      <c r="L97" s="335">
        <f>IF(J97="Ya/Tidak",IF(K97="Ya",1,IF(K97="Tidak",0,"Blm Diisi")),IF(J97="A/B/C",IF(K97="A",1,IF(K97="B",0.5,IF(K97="C",0,"Blm Diisi"))),IF(J97="A/B/C/D",IF(K97="A",1,IF(K97="B",0.67,IF(K97="C",0.33,IF(K97="D",0,"Blm Diisi")))),IF(J97="A/B/C/D/E",IF(K97="A",1,IF(K97="B",0.75,IF(K97="C",0.5,IF(K97="D",0.25,IF(K97="E",0,"Blm Diisi"))))),IF(J97="%",IF(K97="","Blm Diisi",K97),IF(J97="Jumlah",IF(K97="","Blm Diisi",""),IF(J97="Rupiah",IF(K97="","Blm Diisi",""),IF(J97="","","-"))))))))</f>
        <v>0.5</v>
      </c>
      <c r="M97" s="335"/>
      <c r="P97" s="299" t="s">
        <v>906</v>
      </c>
    </row>
    <row r="98" spans="1:16">
      <c r="A98" s="318">
        <v>100</v>
      </c>
      <c r="B98" s="412"/>
      <c r="C98" s="404"/>
      <c r="D98" s="404"/>
      <c r="E98" s="404" t="s">
        <v>15</v>
      </c>
      <c r="F98" s="622" t="s">
        <v>133</v>
      </c>
      <c r="G98" s="623"/>
      <c r="H98" s="405">
        <v>1.2000000000000002</v>
      </c>
      <c r="I98" s="406"/>
      <c r="J98" s="405"/>
      <c r="K98" s="405"/>
      <c r="L98" s="405">
        <f>AVERAGE(L99:L103)*H98</f>
        <v>1.2000000000000002</v>
      </c>
      <c r="M98" s="405"/>
      <c r="P98" s="406"/>
    </row>
    <row r="99" spans="1:16" s="331" customFormat="1" ht="30">
      <c r="A99" s="313">
        <v>101</v>
      </c>
      <c r="B99" s="332"/>
      <c r="C99" s="333"/>
      <c r="D99" s="333"/>
      <c r="E99" s="333"/>
      <c r="F99" s="333" t="s">
        <v>152</v>
      </c>
      <c r="G99" s="415" t="s">
        <v>304</v>
      </c>
      <c r="H99" s="335"/>
      <c r="I99" s="408" t="s">
        <v>310</v>
      </c>
      <c r="J99" s="335" t="s">
        <v>169</v>
      </c>
      <c r="K99" s="300" t="s">
        <v>826</v>
      </c>
      <c r="L99" s="335">
        <f>IF(J99="Ya/Tidak",IF(K99="Ya",1,IF(K99="Tidak",0,"Blm Diisi")),IF(J99="A/B/C",IF(K99="A",1,IF(K99="B",0.5,IF(K99="C",0,"Blm Diisi"))),IF(J99="A/B/C/D",IF(K99="A",1,IF(K99="B",0.67,IF(K99="C",0.33,IF(K99="D",0,"Blm Diisi")))),IF(J99="A/B/C/D/E",IF(K99="A",1,IF(K99="B",0.75,IF(K99="C",0.5,IF(K99="D",0.25,IF(K99="E",0,"Blm Diisi"))))),IF(J99="%",IF(K99="","Blm Diisi",K99),IF(J99="Jumlah",IF(K99="","Blm Diisi",""),IF(J99="Rupiah",IF(K99="","Blm Diisi",""),IF(J99="","","-"))))))))</f>
        <v>1</v>
      </c>
      <c r="M99" s="335"/>
      <c r="P99" s="299" t="s">
        <v>907</v>
      </c>
    </row>
    <row r="100" spans="1:16" s="331" customFormat="1" ht="135">
      <c r="A100" s="318">
        <v>102</v>
      </c>
      <c r="B100" s="332"/>
      <c r="C100" s="333"/>
      <c r="D100" s="333"/>
      <c r="E100" s="333"/>
      <c r="F100" s="333" t="s">
        <v>155</v>
      </c>
      <c r="G100" s="415" t="s">
        <v>305</v>
      </c>
      <c r="H100" s="335"/>
      <c r="I100" s="408" t="s">
        <v>309</v>
      </c>
      <c r="J100" s="335" t="s">
        <v>156</v>
      </c>
      <c r="K100" s="167" t="s">
        <v>824</v>
      </c>
      <c r="L100" s="335">
        <f>IF(J100="Ya/Tidak",IF(K100="Ya",1,IF(K100="Tidak",0,"Blm Diisi")),IF(J100="A/B/C",IF(K100="A",1,IF(K100="B",0.5,IF(K100="C",0,"Blm Diisi"))),IF(J100="A/B/C/D",IF(K100="A",1,IF(K100="B",0.67,IF(K100="C",0.33,IF(K100="D",0,"Blm Diisi")))),IF(J100="A/B/C/D/E",IF(K100="A",1,IF(K100="B",0.75,IF(K100="C",0.5,IF(K100="D",0.25,IF(K100="E",0,"Blm Diisi"))))),IF(J100="%",IF(K100="","Blm Diisi",K100),IF(J100="Jumlah",IF(K100="","Blm Diisi",""),IF(J100="Rupiah",IF(K100="","Blm Diisi",""),IF(J100="","","-"))))))))</f>
        <v>1</v>
      </c>
      <c r="M100" s="335"/>
      <c r="P100" s="299" t="s">
        <v>908</v>
      </c>
    </row>
    <row r="101" spans="1:16" s="331" customFormat="1" ht="30">
      <c r="A101" s="313">
        <v>103</v>
      </c>
      <c r="B101" s="332"/>
      <c r="C101" s="333"/>
      <c r="D101" s="333"/>
      <c r="E101" s="333"/>
      <c r="F101" s="333" t="s">
        <v>157</v>
      </c>
      <c r="G101" s="415" t="s">
        <v>306</v>
      </c>
      <c r="H101" s="335"/>
      <c r="I101" s="408" t="s">
        <v>311</v>
      </c>
      <c r="J101" s="335" t="s">
        <v>169</v>
      </c>
      <c r="K101" s="300" t="s">
        <v>826</v>
      </c>
      <c r="L101" s="335">
        <f>IF(J101="Ya/Tidak",IF(K101="Ya",1,IF(K101="Tidak",0,"Blm Diisi")),IF(J101="A/B/C",IF(K101="A",1,IF(K101="B",0.5,IF(K101="C",0,"Blm Diisi"))),IF(J101="A/B/C/D",IF(K101="A",1,IF(K101="B",0.67,IF(K101="C",0.33,IF(K101="D",0,"Blm Diisi")))),IF(J101="A/B/C/D/E",IF(K101="A",1,IF(K101="B",0.75,IF(K101="C",0.5,IF(K101="D",0.25,IF(K101="E",0,"Blm Diisi"))))),IF(J101="%",IF(K101="","Blm Diisi",K101),IF(J101="Jumlah",IF(K101="","Blm Diisi",""),IF(J101="Rupiah",IF(K101="","Blm Diisi",""),IF(J101="","","-"))))))))</f>
        <v>1</v>
      </c>
      <c r="M101" s="335"/>
      <c r="P101" s="299" t="s">
        <v>909</v>
      </c>
    </row>
    <row r="102" spans="1:16" s="331" customFormat="1" ht="30">
      <c r="A102" s="318">
        <v>104</v>
      </c>
      <c r="B102" s="332"/>
      <c r="C102" s="333"/>
      <c r="D102" s="333"/>
      <c r="E102" s="333"/>
      <c r="F102" s="333" t="s">
        <v>164</v>
      </c>
      <c r="G102" s="415" t="s">
        <v>307</v>
      </c>
      <c r="H102" s="335"/>
      <c r="I102" s="408" t="s">
        <v>312</v>
      </c>
      <c r="J102" s="335" t="s">
        <v>169</v>
      </c>
      <c r="K102" s="300" t="s">
        <v>826</v>
      </c>
      <c r="L102" s="335">
        <f>IF(J102="Ya/Tidak",IF(K102="Ya",1,IF(K102="Tidak",0,"Blm Diisi")),IF(J102="A/B/C",IF(K102="A",1,IF(K102="B",0.5,IF(K102="C",0,"Blm Diisi"))),IF(J102="A/B/C/D",IF(K102="A",1,IF(K102="B",0.67,IF(K102="C",0.33,IF(K102="D",0,"Blm Diisi")))),IF(J102="A/B/C/D/E",IF(K102="A",1,IF(K102="B",0.75,IF(K102="C",0.5,IF(K102="D",0.25,IF(K102="E",0,"Blm Diisi"))))),IF(J102="%",IF(K102="","Blm Diisi",K102),IF(J102="Jumlah",IF(K102="","Blm Diisi",""),IF(J102="Rupiah",IF(K102="","Blm Diisi",""),IF(J102="","","-"))))))))</f>
        <v>1</v>
      </c>
      <c r="M102" s="335"/>
      <c r="P102" s="299" t="s">
        <v>910</v>
      </c>
    </row>
    <row r="103" spans="1:16" s="331" customFormat="1" ht="30">
      <c r="A103" s="313">
        <v>105</v>
      </c>
      <c r="B103" s="332"/>
      <c r="C103" s="333"/>
      <c r="D103" s="333"/>
      <c r="E103" s="333"/>
      <c r="F103" s="333" t="s">
        <v>165</v>
      </c>
      <c r="G103" s="415" t="s">
        <v>308</v>
      </c>
      <c r="H103" s="335"/>
      <c r="I103" s="408" t="s">
        <v>313</v>
      </c>
      <c r="J103" s="335" t="s">
        <v>169</v>
      </c>
      <c r="K103" s="300" t="s">
        <v>826</v>
      </c>
      <c r="L103" s="335">
        <f>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1</v>
      </c>
      <c r="M103" s="335"/>
      <c r="P103" s="299" t="s">
        <v>911</v>
      </c>
    </row>
    <row r="104" spans="1:16">
      <c r="A104" s="318">
        <v>106</v>
      </c>
      <c r="B104" s="412"/>
      <c r="C104" s="404"/>
      <c r="D104" s="404"/>
      <c r="E104" s="404" t="s">
        <v>32</v>
      </c>
      <c r="F104" s="622" t="s">
        <v>134</v>
      </c>
      <c r="G104" s="623"/>
      <c r="H104" s="405">
        <v>0.4</v>
      </c>
      <c r="I104" s="406"/>
      <c r="J104" s="405"/>
      <c r="K104" s="405"/>
      <c r="L104" s="405">
        <f>AVERAGE(L105:L109)*H104</f>
        <v>0.24</v>
      </c>
      <c r="M104" s="405"/>
      <c r="P104" s="406"/>
    </row>
    <row r="105" spans="1:16" s="331" customFormat="1" ht="120">
      <c r="A105" s="313">
        <v>107</v>
      </c>
      <c r="B105" s="332"/>
      <c r="C105" s="333"/>
      <c r="D105" s="333"/>
      <c r="E105" s="333"/>
      <c r="F105" s="333" t="s">
        <v>152</v>
      </c>
      <c r="G105" s="415" t="s">
        <v>314</v>
      </c>
      <c r="H105" s="335"/>
      <c r="I105" s="408" t="s">
        <v>738</v>
      </c>
      <c r="J105" s="335" t="s">
        <v>156</v>
      </c>
      <c r="K105" s="167" t="s">
        <v>824</v>
      </c>
      <c r="L105" s="335">
        <f>IF(J105="Ya/Tidak",IF(K105="Ya",1,IF(K105="Tidak",0,"Blm Diisi")),IF(J105="A/B/C",IF(K105="A",1,IF(K105="B",0.5,IF(K105="C",0,"Blm Diisi"))),IF(J105="A/B/C/D",IF(K105="A",1,IF(K105="B",0.67,IF(K105="C",0.33,IF(K105="D",0,"Blm Diisi")))),IF(J105="A/B/C/D/E",IF(K105="A",1,IF(K105="B",0.75,IF(K105="C",0.5,IF(K105="D",0.25,IF(K105="E",0,"Blm Diisi"))))),IF(J105="%",IF(K105="","Blm Diisi",K105),IF(J105="Jumlah",IF(K105="","Blm Diisi",""),IF(J105="Rupiah",IF(K105="","Blm Diisi",""),IF(J105="","","-"))))))))</f>
        <v>1</v>
      </c>
      <c r="M105" s="335"/>
      <c r="P105" s="299" t="s">
        <v>912</v>
      </c>
    </row>
    <row r="106" spans="1:16" s="331" customFormat="1" ht="150">
      <c r="A106" s="318">
        <v>108</v>
      </c>
      <c r="B106" s="332"/>
      <c r="C106" s="333"/>
      <c r="D106" s="333"/>
      <c r="E106" s="333"/>
      <c r="F106" s="333" t="s">
        <v>155</v>
      </c>
      <c r="G106" s="415" t="s">
        <v>315</v>
      </c>
      <c r="H106" s="335"/>
      <c r="I106" s="408" t="s">
        <v>319</v>
      </c>
      <c r="J106" s="335" t="s">
        <v>156</v>
      </c>
      <c r="K106" s="167" t="s">
        <v>825</v>
      </c>
      <c r="L106" s="335">
        <f>IF(J106="Ya/Tidak",IF(K106="Ya",1,IF(K106="Tidak",0,"Blm Diisi")),IF(J106="A/B/C",IF(K106="A",1,IF(K106="B",0.5,IF(K106="C",0,"Blm Diisi"))),IF(J106="A/B/C/D",IF(K106="A",1,IF(K106="B",0.67,IF(K106="C",0.33,IF(K106="D",0,"Blm Diisi")))),IF(J106="A/B/C/D/E",IF(K106="A",1,IF(K106="B",0.75,IF(K106="C",0.5,IF(K106="D",0.25,IF(K106="E",0,"Blm Diisi"))))),IF(J106="%",IF(K106="","Blm Diisi",K106),IF(J106="Jumlah",IF(K106="","Blm Diisi",""),IF(J106="Rupiah",IF(K106="","Blm Diisi",""),IF(J106="","","-"))))))))</f>
        <v>0.67</v>
      </c>
      <c r="M106" s="335"/>
      <c r="P106" s="299" t="s">
        <v>913</v>
      </c>
    </row>
    <row r="107" spans="1:16" s="331" customFormat="1" ht="75">
      <c r="A107" s="313">
        <v>109</v>
      </c>
      <c r="B107" s="332"/>
      <c r="C107" s="333"/>
      <c r="D107" s="333"/>
      <c r="E107" s="333"/>
      <c r="F107" s="333" t="s">
        <v>157</v>
      </c>
      <c r="G107" s="415" t="s">
        <v>316</v>
      </c>
      <c r="H107" s="335"/>
      <c r="I107" s="408" t="s">
        <v>320</v>
      </c>
      <c r="J107" s="335" t="s">
        <v>180</v>
      </c>
      <c r="K107" s="167" t="s">
        <v>825</v>
      </c>
      <c r="L107" s="335">
        <f>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0.75</v>
      </c>
      <c r="M107" s="335"/>
      <c r="P107" s="299" t="s">
        <v>914</v>
      </c>
    </row>
    <row r="108" spans="1:16" s="331" customFormat="1" ht="135">
      <c r="A108" s="318">
        <v>110</v>
      </c>
      <c r="B108" s="332"/>
      <c r="C108" s="333"/>
      <c r="D108" s="333"/>
      <c r="E108" s="333"/>
      <c r="F108" s="333" t="s">
        <v>164</v>
      </c>
      <c r="G108" s="415" t="s">
        <v>317</v>
      </c>
      <c r="H108" s="335"/>
      <c r="I108" s="408" t="s">
        <v>321</v>
      </c>
      <c r="J108" s="335" t="s">
        <v>180</v>
      </c>
      <c r="K108" s="167" t="s">
        <v>829</v>
      </c>
      <c r="L108" s="335">
        <f>IF(J108="Ya/Tidak",IF(K108="Ya",1,IF(K108="Tidak",0,"Blm Diisi")),IF(J108="A/B/C",IF(K108="A",1,IF(K108="B",0.5,IF(K108="C",0,"Blm Diisi"))),IF(J108="A/B/C/D",IF(K108="A",1,IF(K108="B",0.67,IF(K108="C",0.33,IF(K108="D",0,"Blm Diisi")))),IF(J108="A/B/C/D/E",IF(K108="A",1,IF(K108="B",0.75,IF(K108="C",0.5,IF(K108="D",0.25,IF(K108="E",0,"Blm Diisi"))))),IF(J108="%",IF(K108="","Blm Diisi",K108),IF(J108="Jumlah",IF(K108="","Blm Diisi",""),IF(J108="Rupiah",IF(K108="","Blm Diisi",""),IF(J108="","","-"))))))))</f>
        <v>0.25</v>
      </c>
      <c r="M108" s="335"/>
      <c r="P108" s="299" t="s">
        <v>915</v>
      </c>
    </row>
    <row r="109" spans="1:16" s="331" customFormat="1" ht="180">
      <c r="A109" s="313">
        <v>111</v>
      </c>
      <c r="B109" s="332"/>
      <c r="C109" s="333"/>
      <c r="D109" s="333"/>
      <c r="E109" s="333"/>
      <c r="F109" s="333" t="s">
        <v>165</v>
      </c>
      <c r="G109" s="415" t="s">
        <v>318</v>
      </c>
      <c r="H109" s="335"/>
      <c r="I109" s="408" t="s">
        <v>742</v>
      </c>
      <c r="J109" s="335" t="s">
        <v>156</v>
      </c>
      <c r="K109" s="167" t="s">
        <v>827</v>
      </c>
      <c r="L109" s="335">
        <f>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0.33</v>
      </c>
      <c r="M109" s="335"/>
      <c r="P109" s="299" t="s">
        <v>916</v>
      </c>
    </row>
    <row r="110" spans="1:16" ht="30" customHeight="1">
      <c r="A110" s="318">
        <v>112</v>
      </c>
      <c r="B110" s="412"/>
      <c r="C110" s="404"/>
      <c r="D110" s="404"/>
      <c r="E110" s="404" t="s">
        <v>34</v>
      </c>
      <c r="F110" s="622" t="s">
        <v>135</v>
      </c>
      <c r="G110" s="623"/>
      <c r="H110" s="405">
        <v>0.2</v>
      </c>
      <c r="I110" s="406"/>
      <c r="J110" s="405"/>
      <c r="K110" s="405"/>
      <c r="L110" s="405">
        <f>AVERAGE(L111:L113)*H110</f>
        <v>0.122</v>
      </c>
      <c r="M110" s="405"/>
      <c r="P110" s="406"/>
    </row>
    <row r="111" spans="1:16" s="331" customFormat="1" ht="30">
      <c r="A111" s="313">
        <v>113</v>
      </c>
      <c r="B111" s="332"/>
      <c r="C111" s="333"/>
      <c r="D111" s="333"/>
      <c r="E111" s="333"/>
      <c r="F111" s="333" t="s">
        <v>152</v>
      </c>
      <c r="G111" s="415" t="s">
        <v>322</v>
      </c>
      <c r="H111" s="335"/>
      <c r="I111" s="408" t="s">
        <v>324</v>
      </c>
      <c r="J111" s="335" t="s">
        <v>169</v>
      </c>
      <c r="K111" s="300" t="s">
        <v>826</v>
      </c>
      <c r="L111" s="335">
        <f>IF(J111="Ya/Tidak",IF(K111="Ya",1,IF(K111="Tidak",0,"Blm Diisi")),IF(J111="A/B/C",IF(K111="A",1,IF(K111="B",0.5,IF(K111="C",0,"Blm Diisi"))),IF(J111="A/B/C/D",IF(K111="A",1,IF(K111="B",0.67,IF(K111="C",0.33,IF(K111="D",0,"Blm Diisi")))),IF(J111="A/B/C/D/E",IF(K111="A",1,IF(K111="B",0.75,IF(K111="C",0.5,IF(K111="D",0.25,IF(K111="E",0,"Blm Diisi"))))),IF(J111="%",IF(K111="","Blm Diisi",K111),IF(J111="Jumlah",IF(K111="","Blm Diisi",""),IF(J111="Rupiah",IF(K111="","Blm Diisi",""),IF(J111="","","-"))))))))</f>
        <v>1</v>
      </c>
      <c r="M111" s="335"/>
      <c r="P111" s="299" t="s">
        <v>917</v>
      </c>
    </row>
    <row r="112" spans="1:16" s="331" customFormat="1" ht="90">
      <c r="A112" s="318">
        <v>114</v>
      </c>
      <c r="B112" s="332"/>
      <c r="C112" s="333"/>
      <c r="D112" s="333"/>
      <c r="E112" s="333"/>
      <c r="F112" s="333" t="s">
        <v>155</v>
      </c>
      <c r="G112" s="415" t="s">
        <v>323</v>
      </c>
      <c r="H112" s="335"/>
      <c r="I112" s="408" t="s">
        <v>325</v>
      </c>
      <c r="J112" s="335" t="s">
        <v>154</v>
      </c>
      <c r="K112" s="167" t="s">
        <v>825</v>
      </c>
      <c r="L112" s="335">
        <f>IF(J112="Ya/Tidak",IF(K112="Ya",1,IF(K112="Tidak",0,"Blm Diisi")),IF(J112="A/B/C",IF(K112="A",1,IF(K112="B",0.5,IF(K112="C",0,"Blm Diisi"))),IF(J112="A/B/C/D",IF(K112="A",1,IF(K112="B",0.67,IF(K112="C",0.33,IF(K112="D",0,"Blm Diisi")))),IF(J112="A/B/C/D/E",IF(K112="A",1,IF(K112="B",0.75,IF(K112="C",0.5,IF(K112="D",0.25,IF(K112="E",0,"Blm Diisi"))))),IF(J112="%",IF(K112="","Blm Diisi",K112),IF(J112="Jumlah",IF(K112="","Blm Diisi",""),IF(J112="Rupiah",IF(K112="","Blm Diisi",""),IF(J112="","","-"))))))))</f>
        <v>0.5</v>
      </c>
      <c r="M112" s="335"/>
      <c r="P112" s="299" t="s">
        <v>918</v>
      </c>
    </row>
    <row r="113" spans="1:16" s="331" customFormat="1" ht="120">
      <c r="A113" s="313">
        <v>115</v>
      </c>
      <c r="B113" s="332"/>
      <c r="C113" s="333"/>
      <c r="D113" s="333"/>
      <c r="E113" s="333"/>
      <c r="F113" s="333" t="s">
        <v>157</v>
      </c>
      <c r="G113" s="415" t="s">
        <v>744</v>
      </c>
      <c r="H113" s="335"/>
      <c r="I113" s="408" t="s">
        <v>745</v>
      </c>
      <c r="J113" s="335" t="s">
        <v>156</v>
      </c>
      <c r="K113" s="167" t="s">
        <v>827</v>
      </c>
      <c r="L113" s="335">
        <f>IF(J113="Ya/Tidak",IF(K113="Ya",1,IF(K113="Tidak",0,"Blm Diisi")),IF(J113="A/B/C",IF(K113="A",1,IF(K113="B",0.5,IF(K113="C",0,"Blm Diisi"))),IF(J113="A/B/C/D",IF(K113="A",1,IF(K113="B",0.67,IF(K113="C",0.33,IF(K113="D",0,"Blm Diisi")))),IF(J113="A/B/C/D/E",IF(K113="A",1,IF(K113="B",0.75,IF(K113="C",0.5,IF(K113="D",0.25,IF(K113="E",0,"Blm Diisi"))))),IF(J113="%",IF(K113="","Blm Diisi",K113),IF(J113="Jumlah",IF(K113="","Blm Diisi",""),IF(J113="Rupiah",IF(K113="","Blm Diisi",""),IF(J113="","","-"))))))))</f>
        <v>0.33</v>
      </c>
      <c r="M113" s="335"/>
      <c r="P113" s="299" t="s">
        <v>919</v>
      </c>
    </row>
    <row r="114" spans="1:16" ht="30">
      <c r="A114" s="318">
        <v>116</v>
      </c>
      <c r="B114" s="412"/>
      <c r="C114" s="404"/>
      <c r="D114" s="404"/>
      <c r="E114" s="404" t="s">
        <v>36</v>
      </c>
      <c r="F114" s="622" t="s">
        <v>136</v>
      </c>
      <c r="G114" s="623"/>
      <c r="H114" s="405">
        <v>0.2</v>
      </c>
      <c r="I114" s="406"/>
      <c r="J114" s="405"/>
      <c r="K114" s="405"/>
      <c r="L114" s="405">
        <f>AVERAGE(L115:L118)*H114</f>
        <v>0.14199999999999999</v>
      </c>
      <c r="M114" s="405"/>
      <c r="P114" s="406"/>
    </row>
    <row r="115" spans="1:16" s="331" customFormat="1" ht="30">
      <c r="A115" s="313">
        <v>117</v>
      </c>
      <c r="B115" s="332"/>
      <c r="C115" s="333"/>
      <c r="D115" s="333"/>
      <c r="E115" s="333"/>
      <c r="F115" s="333" t="s">
        <v>152</v>
      </c>
      <c r="G115" s="415" t="s">
        <v>326</v>
      </c>
      <c r="H115" s="335"/>
      <c r="I115" s="408" t="s">
        <v>331</v>
      </c>
      <c r="J115" s="335" t="s">
        <v>169</v>
      </c>
      <c r="K115" s="300" t="s">
        <v>826</v>
      </c>
      <c r="L115" s="335">
        <f>IF(J115="Ya/Tidak",IF(K115="Ya",1,IF(K115="Tidak",0,"Blm Diisi")),IF(J115="A/B/C",IF(K115="A",1,IF(K115="B",0.5,IF(K115="C",0,"Blm Diisi"))),IF(J115="A/B/C/D",IF(K115="A",1,IF(K115="B",0.67,IF(K115="C",0.33,IF(K115="D",0,"Blm Diisi")))),IF(J115="A/B/C/D/E",IF(K115="A",1,IF(K115="B",0.75,IF(K115="C",0.5,IF(K115="D",0.25,IF(K115="E",0,"Blm Diisi"))))),IF(J115="%",IF(K115="","Blm Diisi",K115),IF(J115="Jumlah",IF(K115="","Blm Diisi",""),IF(J115="Rupiah",IF(K115="","Blm Diisi",""),IF(J115="","","-"))))))))</f>
        <v>1</v>
      </c>
      <c r="M115" s="335"/>
      <c r="P115" s="299" t="s">
        <v>920</v>
      </c>
    </row>
    <row r="116" spans="1:16" s="331" customFormat="1" ht="90">
      <c r="A116" s="318">
        <v>118</v>
      </c>
      <c r="B116" s="332"/>
      <c r="C116" s="333"/>
      <c r="D116" s="333"/>
      <c r="E116" s="333"/>
      <c r="F116" s="333" t="s">
        <v>155</v>
      </c>
      <c r="G116" s="415" t="s">
        <v>327</v>
      </c>
      <c r="H116" s="335"/>
      <c r="I116" s="408" t="s">
        <v>749</v>
      </c>
      <c r="J116" s="335" t="s">
        <v>156</v>
      </c>
      <c r="K116" s="167" t="s">
        <v>825</v>
      </c>
      <c r="L116" s="335">
        <f>IF(J116="Ya/Tidak",IF(K116="Ya",1,IF(K116="Tidak",0,"Blm Diisi")),IF(J116="A/B/C",IF(K116="A",1,IF(K116="B",0.5,IF(K116="C",0,"Blm Diisi"))),IF(J116="A/B/C/D",IF(K116="A",1,IF(K116="B",0.67,IF(K116="C",0.33,IF(K116="D",0,"Blm Diisi")))),IF(J116="A/B/C/D/E",IF(K116="A",1,IF(K116="B",0.75,IF(K116="C",0.5,IF(K116="D",0.25,IF(K116="E",0,"Blm Diisi"))))),IF(J116="%",IF(K116="","Blm Diisi",K116),IF(J116="Jumlah",IF(K116="","Blm Diisi",""),IF(J116="Rupiah",IF(K116="","Blm Diisi",""),IF(J116="","","-"))))))))</f>
        <v>0.67</v>
      </c>
      <c r="M116" s="335"/>
      <c r="P116" s="299" t="s">
        <v>921</v>
      </c>
    </row>
    <row r="117" spans="1:16" s="331" customFormat="1" ht="90">
      <c r="A117" s="313">
        <v>119</v>
      </c>
      <c r="B117" s="332"/>
      <c r="C117" s="333"/>
      <c r="D117" s="333"/>
      <c r="E117" s="333"/>
      <c r="F117" s="333" t="s">
        <v>157</v>
      </c>
      <c r="G117" s="415" t="s">
        <v>328</v>
      </c>
      <c r="H117" s="335"/>
      <c r="I117" s="408" t="s">
        <v>750</v>
      </c>
      <c r="J117" s="335" t="s">
        <v>156</v>
      </c>
      <c r="K117" s="167" t="s">
        <v>825</v>
      </c>
      <c r="L117" s="335">
        <f>IF(J117="Ya/Tidak",IF(K117="Ya",1,IF(K117="Tidak",0,"Blm Diisi")),IF(J117="A/B/C",IF(K117="A",1,IF(K117="B",0.5,IF(K117="C",0,"Blm Diisi"))),IF(J117="A/B/C/D",IF(K117="A",1,IF(K117="B",0.67,IF(K117="C",0.33,IF(K117="D",0,"Blm Diisi")))),IF(J117="A/B/C/D/E",IF(K117="A",1,IF(K117="B",0.75,IF(K117="C",0.5,IF(K117="D",0.25,IF(K117="E",0,"Blm Diisi"))))),IF(J117="%",IF(K117="","Blm Diisi",K117),IF(J117="Jumlah",IF(K117="","Blm Diisi",""),IF(J117="Rupiah",IF(K117="","Blm Diisi",""),IF(J117="","","-"))))))))</f>
        <v>0.67</v>
      </c>
      <c r="M117" s="335"/>
      <c r="P117" s="299" t="s">
        <v>922</v>
      </c>
    </row>
    <row r="118" spans="1:16" s="331" customFormat="1" ht="150">
      <c r="A118" s="318">
        <v>120</v>
      </c>
      <c r="B118" s="332"/>
      <c r="C118" s="333"/>
      <c r="D118" s="333"/>
      <c r="E118" s="333"/>
      <c r="F118" s="333" t="s">
        <v>164</v>
      </c>
      <c r="G118" s="415" t="s">
        <v>329</v>
      </c>
      <c r="H118" s="335"/>
      <c r="I118" s="408" t="s">
        <v>330</v>
      </c>
      <c r="J118" s="335" t="s">
        <v>180</v>
      </c>
      <c r="K118" s="167" t="s">
        <v>827</v>
      </c>
      <c r="L118" s="335">
        <f>IF(J118="Ya/Tidak",IF(K118="Ya",1,IF(K118="Tidak",0,"Blm Diisi")),IF(J118="A/B/C",IF(K118="A",1,IF(K118="B",0.5,IF(K118="C",0,"Blm Diisi"))),IF(J118="A/B/C/D",IF(K118="A",1,IF(K118="B",0.67,IF(K118="C",0.33,IF(K118="D",0,"Blm Diisi")))),IF(J118="A/B/C/D/E",IF(K118="A",1,IF(K118="B",0.75,IF(K118="C",0.5,IF(K118="D",0.25,IF(K118="E",0,"Blm Diisi"))))),IF(J118="%",IF(K118="","Blm Diisi",K118),IF(J118="Jumlah",IF(K118="","Blm Diisi",""),IF(J118="Rupiah",IF(K118="","Blm Diisi",""),IF(J118="","","-"))))))))</f>
        <v>0.5</v>
      </c>
      <c r="M118" s="335"/>
      <c r="P118" s="299" t="s">
        <v>923</v>
      </c>
    </row>
    <row r="119" spans="1:16" ht="30">
      <c r="A119" s="318">
        <v>122</v>
      </c>
      <c r="B119" s="412"/>
      <c r="C119" s="404"/>
      <c r="D119" s="404"/>
      <c r="E119" s="404" t="s">
        <v>38</v>
      </c>
      <c r="F119" s="622" t="s">
        <v>95</v>
      </c>
      <c r="G119" s="623"/>
      <c r="H119" s="405">
        <v>0.2</v>
      </c>
      <c r="I119" s="406"/>
      <c r="J119" s="405"/>
      <c r="K119" s="405"/>
      <c r="L119" s="405">
        <f>AVERAGE(L120:L123)*H119</f>
        <v>0.16650000000000001</v>
      </c>
      <c r="M119" s="405"/>
      <c r="P119" s="406"/>
    </row>
    <row r="120" spans="1:16" s="331" customFormat="1" ht="30">
      <c r="A120" s="313">
        <v>123</v>
      </c>
      <c r="B120" s="332"/>
      <c r="C120" s="333"/>
      <c r="D120" s="333"/>
      <c r="E120" s="333"/>
      <c r="F120" s="333" t="s">
        <v>152</v>
      </c>
      <c r="G120" s="415" t="s">
        <v>332</v>
      </c>
      <c r="H120" s="335"/>
      <c r="I120" s="408" t="s">
        <v>336</v>
      </c>
      <c r="J120" s="335" t="s">
        <v>169</v>
      </c>
      <c r="K120" s="300" t="s">
        <v>826</v>
      </c>
      <c r="L120" s="335">
        <f>IF(J120="Ya/Tidak",IF(K120="Ya",1,IF(K120="Tidak",0,"Blm Diisi")),IF(J120="A/B/C",IF(K120="A",1,IF(K120="B",0.5,IF(K120="C",0,"Blm Diisi"))),IF(J120="A/B/C/D",IF(K120="A",1,IF(K120="B",0.67,IF(K120="C",0.33,IF(K120="D",0,"Blm Diisi")))),IF(J120="A/B/C/D/E",IF(K120="A",1,IF(K120="B",0.75,IF(K120="C",0.5,IF(K120="D",0.25,IF(K120="E",0,"Blm Diisi"))))),IF(J120="%",IF(K120="","Blm Diisi",K120),IF(J120="Jumlah",IF(K120="","Blm Diisi",""),IF(J120="Rupiah",IF(K120="","Blm Diisi",""),IF(J120="","","-"))))))))</f>
        <v>1</v>
      </c>
      <c r="M120" s="335"/>
      <c r="P120" s="299" t="s">
        <v>924</v>
      </c>
    </row>
    <row r="121" spans="1:16" s="331" customFormat="1" ht="120">
      <c r="A121" s="318">
        <v>124</v>
      </c>
      <c r="B121" s="332"/>
      <c r="C121" s="333"/>
      <c r="D121" s="333"/>
      <c r="E121" s="333"/>
      <c r="F121" s="333" t="s">
        <v>155</v>
      </c>
      <c r="G121" s="415" t="s">
        <v>333</v>
      </c>
      <c r="H121" s="335"/>
      <c r="I121" s="408" t="s">
        <v>337</v>
      </c>
      <c r="J121" s="335" t="s">
        <v>156</v>
      </c>
      <c r="K121" s="167" t="s">
        <v>827</v>
      </c>
      <c r="L121" s="335">
        <f>IF(J121="Ya/Tidak",IF(K121="Ya",1,IF(K121="Tidak",0,"Blm Diisi")),IF(J121="A/B/C",IF(K121="A",1,IF(K121="B",0.5,IF(K121="C",0,"Blm Diisi"))),IF(J121="A/B/C/D",IF(K121="A",1,IF(K121="B",0.67,IF(K121="C",0.33,IF(K121="D",0,"Blm Diisi")))),IF(J121="A/B/C/D/E",IF(K121="A",1,IF(K121="B",0.75,IF(K121="C",0.5,IF(K121="D",0.25,IF(K121="E",0,"Blm Diisi"))))),IF(J121="%",IF(K121="","Blm Diisi",K121),IF(J121="Jumlah",IF(K121="","Blm Diisi",""),IF(J121="Rupiah",IF(K121="","Blm Diisi",""),IF(J121="","","-"))))))))</f>
        <v>0.33</v>
      </c>
      <c r="M121" s="335"/>
      <c r="P121" s="299" t="s">
        <v>925</v>
      </c>
    </row>
    <row r="122" spans="1:16" s="331" customFormat="1" ht="45">
      <c r="A122" s="313">
        <v>125</v>
      </c>
      <c r="B122" s="332"/>
      <c r="C122" s="333"/>
      <c r="D122" s="333"/>
      <c r="E122" s="333"/>
      <c r="F122" s="333" t="s">
        <v>157</v>
      </c>
      <c r="G122" s="415" t="s">
        <v>334</v>
      </c>
      <c r="H122" s="335"/>
      <c r="I122" s="408" t="s">
        <v>338</v>
      </c>
      <c r="J122" s="335" t="s">
        <v>169</v>
      </c>
      <c r="K122" s="300" t="s">
        <v>826</v>
      </c>
      <c r="L122" s="335">
        <f>IF(J122="Ya/Tidak",IF(K122="Ya",1,IF(K122="Tidak",0,"Blm Diisi")),IF(J122="A/B/C",IF(K122="A",1,IF(K122="B",0.5,IF(K122="C",0,"Blm Diisi"))),IF(J122="A/B/C/D",IF(K122="A",1,IF(K122="B",0.67,IF(K122="C",0.33,IF(K122="D",0,"Blm Diisi")))),IF(J122="A/B/C/D/E",IF(K122="A",1,IF(K122="B",0.75,IF(K122="C",0.5,IF(K122="D",0.25,IF(K122="E",0,"Blm Diisi"))))),IF(J122="%",IF(K122="","Blm Diisi",K122),IF(J122="Jumlah",IF(K122="","Blm Diisi",""),IF(J122="Rupiah",IF(K122="","Blm Diisi",""),IF(J122="","","-"))))))))</f>
        <v>1</v>
      </c>
      <c r="M122" s="335"/>
      <c r="P122" s="299" t="s">
        <v>926</v>
      </c>
    </row>
    <row r="123" spans="1:16" s="331" customFormat="1" ht="30">
      <c r="A123" s="318">
        <v>126</v>
      </c>
      <c r="B123" s="332"/>
      <c r="C123" s="333"/>
      <c r="D123" s="333"/>
      <c r="E123" s="333"/>
      <c r="F123" s="333" t="s">
        <v>164</v>
      </c>
      <c r="G123" s="415" t="s">
        <v>335</v>
      </c>
      <c r="H123" s="335"/>
      <c r="I123" s="408" t="s">
        <v>339</v>
      </c>
      <c r="J123" s="335" t="s">
        <v>169</v>
      </c>
      <c r="K123" s="300" t="s">
        <v>826</v>
      </c>
      <c r="L123" s="335">
        <f>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1</v>
      </c>
      <c r="M123" s="335"/>
      <c r="P123" s="299" t="s">
        <v>927</v>
      </c>
    </row>
    <row r="124" spans="1:16">
      <c r="A124" s="313">
        <v>127</v>
      </c>
      <c r="B124" s="355"/>
      <c r="C124" s="355"/>
      <c r="D124" s="356">
        <v>6</v>
      </c>
      <c r="E124" s="433" t="s">
        <v>40</v>
      </c>
      <c r="F124" s="434"/>
      <c r="G124" s="435"/>
      <c r="H124" s="401">
        <v>2.5</v>
      </c>
      <c r="I124" s="414"/>
      <c r="J124" s="401"/>
      <c r="K124" s="401"/>
      <c r="L124" s="401">
        <f>SUM(L125,L132)</f>
        <v>1.9350000000000001</v>
      </c>
      <c r="M124" s="401"/>
      <c r="P124" s="414"/>
    </row>
    <row r="125" spans="1:16">
      <c r="A125" s="318">
        <v>128</v>
      </c>
      <c r="B125" s="412"/>
      <c r="C125" s="404"/>
      <c r="D125" s="404"/>
      <c r="E125" s="404" t="s">
        <v>9</v>
      </c>
      <c r="F125" s="622" t="s">
        <v>96</v>
      </c>
      <c r="G125" s="623"/>
      <c r="H125" s="405">
        <v>1</v>
      </c>
      <c r="I125" s="406"/>
      <c r="J125" s="405"/>
      <c r="K125" s="405"/>
      <c r="L125" s="405">
        <f>AVERAGE(L126:L131)*H125</f>
        <v>0.72500000000000009</v>
      </c>
      <c r="M125" s="405"/>
      <c r="P125" s="406"/>
    </row>
    <row r="126" spans="1:16" s="331" customFormat="1" ht="120">
      <c r="A126" s="313">
        <v>129</v>
      </c>
      <c r="B126" s="332"/>
      <c r="C126" s="333"/>
      <c r="D126" s="333"/>
      <c r="E126" s="333"/>
      <c r="F126" s="333" t="s">
        <v>152</v>
      </c>
      <c r="G126" s="415" t="s">
        <v>584</v>
      </c>
      <c r="H126" s="335"/>
      <c r="I126" s="408" t="s">
        <v>754</v>
      </c>
      <c r="J126" s="335" t="s">
        <v>156</v>
      </c>
      <c r="K126" s="167" t="s">
        <v>825</v>
      </c>
      <c r="L126" s="335">
        <f t="shared" ref="L126:L131" si="4">IF(J126="Ya/Tidak",IF(K126="Ya",1,IF(K126="Tidak",0,"Blm Diisi")),IF(J126="A/B/C",IF(K126="A",1,IF(K126="B",0.5,IF(K126="C",0,"Blm Diisi"))),IF(J126="A/B/C/D",IF(K126="A",1,IF(K126="B",0.67,IF(K126="C",0.33,IF(K126="D",0,"Blm Diisi")))),IF(J126="A/B/C/D/E",IF(K126="A",1,IF(K126="B",0.75,IF(K126="C",0.5,IF(K126="D",0.25,IF(K126="E",0,"Blm Diisi"))))),IF(J126="%",IF(K126="","Blm Diisi",K126),IF(J126="Jumlah",IF(K126="","Blm Diisi",""),IF(J126="Rupiah",IF(K126="","Blm Diisi",""),IF(J126="","","-"))))))))</f>
        <v>0.67</v>
      </c>
      <c r="M126" s="335"/>
      <c r="P126" s="485" t="s">
        <v>938</v>
      </c>
    </row>
    <row r="127" spans="1:16" s="331" customFormat="1" ht="120">
      <c r="A127" s="318">
        <v>130</v>
      </c>
      <c r="B127" s="332"/>
      <c r="C127" s="333"/>
      <c r="D127" s="333"/>
      <c r="E127" s="333"/>
      <c r="F127" s="333" t="s">
        <v>155</v>
      </c>
      <c r="G127" s="415" t="s">
        <v>585</v>
      </c>
      <c r="H127" s="335"/>
      <c r="I127" s="408" t="s">
        <v>753</v>
      </c>
      <c r="J127" s="335" t="s">
        <v>156</v>
      </c>
      <c r="K127" s="167" t="s">
        <v>825</v>
      </c>
      <c r="L127" s="335">
        <f t="shared" si="4"/>
        <v>0.67</v>
      </c>
      <c r="M127" s="335"/>
      <c r="P127" s="485" t="s">
        <v>939</v>
      </c>
    </row>
    <row r="128" spans="1:16" s="331" customFormat="1" ht="120">
      <c r="A128" s="313">
        <v>131</v>
      </c>
      <c r="B128" s="332"/>
      <c r="C128" s="333"/>
      <c r="D128" s="333"/>
      <c r="E128" s="333"/>
      <c r="F128" s="333" t="s">
        <v>157</v>
      </c>
      <c r="G128" s="415" t="s">
        <v>586</v>
      </c>
      <c r="H128" s="335"/>
      <c r="I128" s="408" t="s">
        <v>755</v>
      </c>
      <c r="J128" s="335" t="s">
        <v>156</v>
      </c>
      <c r="K128" s="167" t="s">
        <v>825</v>
      </c>
      <c r="L128" s="335">
        <f t="shared" si="4"/>
        <v>0.67</v>
      </c>
      <c r="M128" s="335"/>
      <c r="P128" s="486" t="s">
        <v>940</v>
      </c>
    </row>
    <row r="129" spans="1:16" s="331" customFormat="1" ht="135">
      <c r="A129" s="318">
        <v>132</v>
      </c>
      <c r="B129" s="332"/>
      <c r="C129" s="333"/>
      <c r="D129" s="333"/>
      <c r="E129" s="333"/>
      <c r="F129" s="333" t="s">
        <v>164</v>
      </c>
      <c r="G129" s="415" t="s">
        <v>642</v>
      </c>
      <c r="H129" s="335"/>
      <c r="I129" s="408" t="s">
        <v>758</v>
      </c>
      <c r="J129" s="335" t="s">
        <v>156</v>
      </c>
      <c r="K129" s="167" t="s">
        <v>825</v>
      </c>
      <c r="L129" s="335">
        <f t="shared" si="4"/>
        <v>0.67</v>
      </c>
      <c r="M129" s="335"/>
      <c r="P129" s="485" t="s">
        <v>941</v>
      </c>
    </row>
    <row r="130" spans="1:16" s="331" customFormat="1" ht="135">
      <c r="A130" s="313">
        <v>133</v>
      </c>
      <c r="B130" s="332"/>
      <c r="C130" s="333"/>
      <c r="D130" s="333"/>
      <c r="E130" s="333"/>
      <c r="F130" s="333" t="s">
        <v>165</v>
      </c>
      <c r="G130" s="415" t="s">
        <v>643</v>
      </c>
      <c r="H130" s="335"/>
      <c r="I130" s="408" t="s">
        <v>759</v>
      </c>
      <c r="J130" s="335" t="s">
        <v>156</v>
      </c>
      <c r="K130" s="167" t="s">
        <v>824</v>
      </c>
      <c r="L130" s="335">
        <f t="shared" si="4"/>
        <v>1</v>
      </c>
      <c r="M130" s="335"/>
      <c r="P130" s="485" t="s">
        <v>942</v>
      </c>
    </row>
    <row r="131" spans="1:16" s="331" customFormat="1" ht="105">
      <c r="A131" s="318">
        <v>134</v>
      </c>
      <c r="B131" s="332"/>
      <c r="C131" s="333"/>
      <c r="D131" s="333"/>
      <c r="E131" s="333"/>
      <c r="F131" s="333" t="s">
        <v>167</v>
      </c>
      <c r="G131" s="415" t="s">
        <v>751</v>
      </c>
      <c r="H131" s="335"/>
      <c r="I131" s="408" t="s">
        <v>760</v>
      </c>
      <c r="J131" s="335" t="s">
        <v>156</v>
      </c>
      <c r="K131" s="167" t="s">
        <v>825</v>
      </c>
      <c r="L131" s="335">
        <f t="shared" si="4"/>
        <v>0.67</v>
      </c>
      <c r="M131" s="335"/>
      <c r="P131" s="485"/>
    </row>
    <row r="132" spans="1:16">
      <c r="A132" s="313">
        <v>135</v>
      </c>
      <c r="B132" s="412"/>
      <c r="C132" s="404"/>
      <c r="D132" s="404"/>
      <c r="E132" s="404" t="s">
        <v>11</v>
      </c>
      <c r="F132" s="622" t="s">
        <v>97</v>
      </c>
      <c r="G132" s="623"/>
      <c r="H132" s="405">
        <v>1.5</v>
      </c>
      <c r="I132" s="406"/>
      <c r="J132" s="405"/>
      <c r="K132" s="405"/>
      <c r="L132" s="405">
        <f>AVERAGE(L133:L135)*H132</f>
        <v>1.21</v>
      </c>
      <c r="M132" s="405"/>
      <c r="P132" s="406"/>
    </row>
    <row r="133" spans="1:16" s="331" customFormat="1" ht="120">
      <c r="A133" s="318">
        <v>136</v>
      </c>
      <c r="B133" s="332"/>
      <c r="C133" s="333"/>
      <c r="D133" s="333"/>
      <c r="E133" s="407"/>
      <c r="F133" s="333" t="s">
        <v>152</v>
      </c>
      <c r="G133" s="415" t="s">
        <v>587</v>
      </c>
      <c r="H133" s="335"/>
      <c r="I133" s="408" t="s">
        <v>373</v>
      </c>
      <c r="J133" s="335" t="s">
        <v>156</v>
      </c>
      <c r="K133" s="167" t="s">
        <v>825</v>
      </c>
      <c r="L133" s="335">
        <f>IF(J133="Ya/Tidak",IF(K133="Ya",1,IF(K133="Tidak",0,"Blm Diisi")),IF(J133="A/B/C",IF(K133="A",1,IF(K133="B",0.5,IF(K133="C",0,"Blm Diisi"))),IF(J133="A/B/C/D",IF(K133="A",1,IF(K133="B",0.67,IF(K133="C",0.33,IF(K133="D",0,"Blm Diisi")))),IF(J133="A/B/C/D/E",IF(K133="A",1,IF(K133="B",0.75,IF(K133="C",0.5,IF(K133="D",0.25,IF(K133="E",0,"Blm Diisi"))))),IF(J133="%",IF(K133="","Blm Diisi",K133),IF(J133="Jumlah",IF(K133="","Blm Diisi",""),IF(J133="Rupiah",IF(K133="","Blm Diisi",""),IF(J133="","","-"))))))))</f>
        <v>0.67</v>
      </c>
      <c r="M133" s="335"/>
      <c r="P133" s="485" t="s">
        <v>943</v>
      </c>
    </row>
    <row r="134" spans="1:16" s="331" customFormat="1" ht="30">
      <c r="A134" s="313">
        <v>137</v>
      </c>
      <c r="B134" s="332"/>
      <c r="C134" s="333"/>
      <c r="D134" s="333"/>
      <c r="E134" s="407"/>
      <c r="F134" s="333" t="s">
        <v>155</v>
      </c>
      <c r="G134" s="415" t="s">
        <v>588</v>
      </c>
      <c r="H134" s="335"/>
      <c r="I134" s="408" t="s">
        <v>374</v>
      </c>
      <c r="J134" s="335" t="s">
        <v>169</v>
      </c>
      <c r="K134" s="300" t="s">
        <v>826</v>
      </c>
      <c r="L134" s="335">
        <f>IF(J134="Ya/Tidak",IF(K134="Ya",1,IF(K134="Tidak",0,"Blm Diisi")),IF(J134="A/B/C",IF(K134="A",1,IF(K134="B",0.5,IF(K134="C",0,"Blm Diisi"))),IF(J134="A/B/C/D",IF(K134="A",1,IF(K134="B",0.67,IF(K134="C",0.33,IF(K134="D",0,"Blm Diisi")))),IF(J134="A/B/C/D/E",IF(K134="A",1,IF(K134="B",0.75,IF(K134="C",0.5,IF(K134="D",0.25,IF(K134="E",0,"Blm Diisi"))))),IF(J134="%",IF(K134="","Blm Diisi",K134),IF(J134="Jumlah",IF(K134="","Blm Diisi",""),IF(J134="Rupiah",IF(K134="","Blm Diisi",""),IF(J134="","","-"))))))))</f>
        <v>1</v>
      </c>
      <c r="M134" s="335"/>
      <c r="P134" s="485" t="s">
        <v>944</v>
      </c>
    </row>
    <row r="135" spans="1:16" s="331" customFormat="1" ht="75">
      <c r="A135" s="318">
        <v>138</v>
      </c>
      <c r="B135" s="332"/>
      <c r="C135" s="333"/>
      <c r="D135" s="333"/>
      <c r="E135" s="407"/>
      <c r="F135" s="333" t="s">
        <v>157</v>
      </c>
      <c r="G135" s="415" t="s">
        <v>372</v>
      </c>
      <c r="H135" s="335"/>
      <c r="I135" s="408" t="s">
        <v>375</v>
      </c>
      <c r="J135" s="335" t="s">
        <v>180</v>
      </c>
      <c r="K135" s="167" t="s">
        <v>825</v>
      </c>
      <c r="L135" s="335">
        <f>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0.75</v>
      </c>
      <c r="M135" s="335"/>
      <c r="P135" s="485" t="s">
        <v>945</v>
      </c>
    </row>
    <row r="136" spans="1:16">
      <c r="A136" s="313">
        <v>139</v>
      </c>
      <c r="B136" s="355"/>
      <c r="C136" s="355"/>
      <c r="D136" s="356">
        <v>7</v>
      </c>
      <c r="E136" s="586" t="s">
        <v>43</v>
      </c>
      <c r="F136" s="587"/>
      <c r="G136" s="588"/>
      <c r="H136" s="401">
        <v>2.5</v>
      </c>
      <c r="I136" s="414"/>
      <c r="J136" s="401"/>
      <c r="K136" s="401"/>
      <c r="L136" s="401">
        <f>SUM(L137,L143,L151,L157,L163,L169,L175)</f>
        <v>1.0069999999999999</v>
      </c>
      <c r="M136" s="401"/>
      <c r="P136" s="414"/>
    </row>
    <row r="137" spans="1:16">
      <c r="A137" s="318">
        <v>140</v>
      </c>
      <c r="B137" s="412"/>
      <c r="C137" s="404"/>
      <c r="D137" s="404"/>
      <c r="E137" s="404" t="s">
        <v>9</v>
      </c>
      <c r="F137" s="622" t="s">
        <v>103</v>
      </c>
      <c r="G137" s="623"/>
      <c r="H137" s="405">
        <v>0.3</v>
      </c>
      <c r="I137" s="406"/>
      <c r="J137" s="405"/>
      <c r="K137" s="405"/>
      <c r="L137" s="405">
        <f>AVERAGE(L138:L142)*H137</f>
        <v>0.15</v>
      </c>
      <c r="M137" s="405"/>
      <c r="P137" s="406"/>
    </row>
    <row r="138" spans="1:16" s="331" customFormat="1" ht="30">
      <c r="A138" s="313">
        <v>141</v>
      </c>
      <c r="B138" s="332"/>
      <c r="C138" s="333"/>
      <c r="D138" s="333"/>
      <c r="E138" s="333"/>
      <c r="F138" s="333" t="s">
        <v>152</v>
      </c>
      <c r="G138" s="415" t="s">
        <v>398</v>
      </c>
      <c r="H138" s="335"/>
      <c r="I138" s="408" t="s">
        <v>402</v>
      </c>
      <c r="J138" s="335" t="s">
        <v>169</v>
      </c>
      <c r="K138" s="300" t="s">
        <v>826</v>
      </c>
      <c r="L138" s="335">
        <f>IF(J138="Ya/Tidak",IF(K138="Ya",1,IF(K138="Tidak",0,"Blm Diisi")),IF(J138="A/B/C",IF(K138="A",1,IF(K138="B",0.5,IF(K138="C",0,"Blm Diisi"))),IF(J138="A/B/C/D",IF(K138="A",1,IF(K138="B",0.67,IF(K138="C",0.33,IF(K138="D",0,"Blm Diisi")))),IF(J138="A/B/C/D/E",IF(K138="A",1,IF(K138="B",0.75,IF(K138="C",0.5,IF(K138="D",0.25,IF(K138="E",0,"Blm Diisi"))))),IF(J138="%",IF(K138="","Blm Diisi",K138),IF(J138="Jumlah",IF(K138="","Blm Diisi",""),IF(J138="Rupiah",IF(K138="","Blm Diisi",""),IF(J138="","","-"))))))))</f>
        <v>1</v>
      </c>
      <c r="M138" s="335"/>
      <c r="P138" s="486" t="s">
        <v>862</v>
      </c>
    </row>
    <row r="139" spans="1:16" s="331" customFormat="1" ht="45">
      <c r="A139" s="318">
        <v>142</v>
      </c>
      <c r="B139" s="332"/>
      <c r="C139" s="333"/>
      <c r="D139" s="333"/>
      <c r="E139" s="333"/>
      <c r="F139" s="333" t="s">
        <v>155</v>
      </c>
      <c r="G139" s="415" t="s">
        <v>763</v>
      </c>
      <c r="H139" s="335"/>
      <c r="I139" s="408" t="s">
        <v>764</v>
      </c>
      <c r="J139" s="335" t="s">
        <v>154</v>
      </c>
      <c r="K139" s="167" t="s">
        <v>825</v>
      </c>
      <c r="L139" s="335">
        <f>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0.5</v>
      </c>
      <c r="M139" s="335"/>
      <c r="P139" s="299"/>
    </row>
    <row r="140" spans="1:16" s="331" customFormat="1" ht="30">
      <c r="A140" s="313">
        <v>143</v>
      </c>
      <c r="B140" s="332"/>
      <c r="C140" s="333"/>
      <c r="D140" s="333"/>
      <c r="E140" s="333"/>
      <c r="F140" s="333" t="s">
        <v>157</v>
      </c>
      <c r="G140" s="415" t="s">
        <v>399</v>
      </c>
      <c r="H140" s="335"/>
      <c r="I140" s="408" t="s">
        <v>765</v>
      </c>
      <c r="J140" s="335" t="s">
        <v>169</v>
      </c>
      <c r="K140" s="300" t="s">
        <v>828</v>
      </c>
      <c r="L140" s="335">
        <f>IF(J140="Ya/Tidak",IF(K140="Ya",1,IF(K140="Tidak",0,"Blm Diisi")),IF(J140="A/B/C",IF(K140="A",1,IF(K140="B",0.5,IF(K140="C",0,"Blm Diisi"))),IF(J140="A/B/C/D",IF(K140="A",1,IF(K140="B",0.67,IF(K140="C",0.33,IF(K140="D",0,"Blm Diisi")))),IF(J140="A/B/C/D/E",IF(K140="A",1,IF(K140="B",0.75,IF(K140="C",0.5,IF(K140="D",0.25,IF(K140="E",0,"Blm Diisi"))))),IF(J140="%",IF(K140="","Blm Diisi",K140),IF(J140="Jumlah",IF(K140="","Blm Diisi",""),IF(J140="Rupiah",IF(K140="","Blm Diisi",""),IF(J140="","","-"))))))))</f>
        <v>0</v>
      </c>
      <c r="M140" s="335"/>
      <c r="P140" s="299"/>
    </row>
    <row r="141" spans="1:16" s="331" customFormat="1" ht="30">
      <c r="A141" s="318">
        <v>144</v>
      </c>
      <c r="B141" s="332"/>
      <c r="C141" s="333"/>
      <c r="D141" s="333"/>
      <c r="E141" s="333"/>
      <c r="F141" s="333" t="s">
        <v>164</v>
      </c>
      <c r="G141" s="415" t="s">
        <v>400</v>
      </c>
      <c r="H141" s="335"/>
      <c r="I141" s="408" t="s">
        <v>403</v>
      </c>
      <c r="J141" s="335" t="s">
        <v>169</v>
      </c>
      <c r="K141" s="300" t="s">
        <v>826</v>
      </c>
      <c r="L141" s="335">
        <f>IF(J141="Ya/Tidak",IF(K141="Ya",1,IF(K141="Tidak",0,"Blm Diisi")),IF(J141="A/B/C",IF(K141="A",1,IF(K141="B",0.5,IF(K141="C",0,"Blm Diisi"))),IF(J141="A/B/C/D",IF(K141="A",1,IF(K141="B",0.67,IF(K141="C",0.33,IF(K141="D",0,"Blm Diisi")))),IF(J141="A/B/C/D/E",IF(K141="A",1,IF(K141="B",0.75,IF(K141="C",0.5,IF(K141="D",0.25,IF(K141="E",0,"Blm Diisi"))))),IF(J141="%",IF(K141="","Blm Diisi",K141),IF(J141="Jumlah",IF(K141="","Blm Diisi",""),IF(J141="Rupiah",IF(K141="","Blm Diisi",""),IF(J141="","","-"))))))))</f>
        <v>1</v>
      </c>
      <c r="M141" s="335"/>
      <c r="P141" s="299"/>
    </row>
    <row r="142" spans="1:16" s="331" customFormat="1" ht="30">
      <c r="A142" s="313">
        <v>145</v>
      </c>
      <c r="B142" s="332"/>
      <c r="C142" s="333"/>
      <c r="D142" s="333"/>
      <c r="E142" s="333"/>
      <c r="F142" s="333" t="s">
        <v>165</v>
      </c>
      <c r="G142" s="415" t="s">
        <v>401</v>
      </c>
      <c r="H142" s="335"/>
      <c r="I142" s="408" t="s">
        <v>404</v>
      </c>
      <c r="J142" s="335" t="s">
        <v>169</v>
      </c>
      <c r="K142" s="300" t="s">
        <v>828</v>
      </c>
      <c r="L142" s="335">
        <f>IF(J142="Ya/Tidak",IF(K142="Ya",1,IF(K142="Tidak",0,"Blm Diisi")),IF(J142="A/B/C",IF(K142="A",1,IF(K142="B",0.5,IF(K142="C",0,"Blm Diisi"))),IF(J142="A/B/C/D",IF(K142="A",1,IF(K142="B",0.67,IF(K142="C",0.33,IF(K142="D",0,"Blm Diisi")))),IF(J142="A/B/C/D/E",IF(K142="A",1,IF(K142="B",0.75,IF(K142="C",0.5,IF(K142="D",0.25,IF(K142="E",0,"Blm Diisi"))))),IF(J142="%",IF(K142="","Blm Diisi",K142),IF(J142="Jumlah",IF(K142="","Blm Diisi",""),IF(J142="Rupiah",IF(K142="","Blm Diisi",""),IF(J142="","","-"))))))))</f>
        <v>0</v>
      </c>
      <c r="M142" s="335"/>
      <c r="P142" s="299"/>
    </row>
    <row r="143" spans="1:16">
      <c r="A143" s="318">
        <v>146</v>
      </c>
      <c r="B143" s="412"/>
      <c r="C143" s="404"/>
      <c r="D143" s="404"/>
      <c r="E143" s="404" t="s">
        <v>11</v>
      </c>
      <c r="F143" s="622" t="s">
        <v>71</v>
      </c>
      <c r="G143" s="623"/>
      <c r="H143" s="405">
        <v>0.3</v>
      </c>
      <c r="I143" s="406"/>
      <c r="J143" s="405"/>
      <c r="K143" s="405"/>
      <c r="L143" s="405">
        <f>AVERAGE(L144:L150)*H143</f>
        <v>0.20700000000000002</v>
      </c>
      <c r="M143" s="405"/>
      <c r="P143" s="406"/>
    </row>
    <row r="144" spans="1:16" s="331" customFormat="1" ht="30">
      <c r="A144" s="313">
        <v>147</v>
      </c>
      <c r="B144" s="332"/>
      <c r="C144" s="333"/>
      <c r="D144" s="333"/>
      <c r="E144" s="333"/>
      <c r="F144" s="333" t="s">
        <v>152</v>
      </c>
      <c r="G144" s="415" t="s">
        <v>405</v>
      </c>
      <c r="H144" s="335"/>
      <c r="I144" s="408" t="s">
        <v>412</v>
      </c>
      <c r="J144" s="335" t="s">
        <v>169</v>
      </c>
      <c r="K144" s="300" t="s">
        <v>826</v>
      </c>
      <c r="L144" s="335">
        <f t="shared" ref="L144:L150" si="5">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1</v>
      </c>
      <c r="M144" s="335"/>
      <c r="P144" s="299"/>
    </row>
    <row r="145" spans="1:16" s="331" customFormat="1" ht="75">
      <c r="A145" s="318">
        <v>148</v>
      </c>
      <c r="B145" s="332"/>
      <c r="C145" s="333"/>
      <c r="D145" s="333"/>
      <c r="E145" s="333"/>
      <c r="F145" s="333" t="s">
        <v>155</v>
      </c>
      <c r="G145" s="415" t="s">
        <v>406</v>
      </c>
      <c r="H145" s="335"/>
      <c r="I145" s="408" t="s">
        <v>767</v>
      </c>
      <c r="J145" s="335" t="s">
        <v>154</v>
      </c>
      <c r="K145" s="167" t="s">
        <v>825</v>
      </c>
      <c r="L145" s="335">
        <f t="shared" si="5"/>
        <v>0.5</v>
      </c>
      <c r="M145" s="335"/>
      <c r="P145" s="486" t="s">
        <v>842</v>
      </c>
    </row>
    <row r="146" spans="1:16" s="331" customFormat="1" ht="60">
      <c r="A146" s="313">
        <v>149</v>
      </c>
      <c r="B146" s="332"/>
      <c r="C146" s="333"/>
      <c r="D146" s="333"/>
      <c r="E146" s="333"/>
      <c r="F146" s="333" t="s">
        <v>157</v>
      </c>
      <c r="G146" s="415" t="s">
        <v>407</v>
      </c>
      <c r="H146" s="335"/>
      <c r="I146" s="408" t="s">
        <v>768</v>
      </c>
      <c r="J146" s="335" t="s">
        <v>156</v>
      </c>
      <c r="K146" s="167" t="s">
        <v>829</v>
      </c>
      <c r="L146" s="335">
        <f t="shared" si="5"/>
        <v>0</v>
      </c>
      <c r="M146" s="335"/>
      <c r="P146" s="486" t="s">
        <v>842</v>
      </c>
    </row>
    <row r="147" spans="1:16" s="331" customFormat="1" ht="165">
      <c r="A147" s="318">
        <v>150</v>
      </c>
      <c r="B147" s="332"/>
      <c r="C147" s="333"/>
      <c r="D147" s="333"/>
      <c r="E147" s="333"/>
      <c r="F147" s="333" t="s">
        <v>164</v>
      </c>
      <c r="G147" s="415" t="s">
        <v>408</v>
      </c>
      <c r="H147" s="335"/>
      <c r="I147" s="408" t="s">
        <v>413</v>
      </c>
      <c r="J147" s="335" t="s">
        <v>156</v>
      </c>
      <c r="K147" s="167" t="s">
        <v>827</v>
      </c>
      <c r="L147" s="335">
        <f t="shared" si="5"/>
        <v>0.33</v>
      </c>
      <c r="M147" s="335"/>
      <c r="P147" s="486" t="s">
        <v>842</v>
      </c>
    </row>
    <row r="148" spans="1:16" s="331" customFormat="1" ht="120">
      <c r="A148" s="318">
        <v>152</v>
      </c>
      <c r="B148" s="332"/>
      <c r="C148" s="333"/>
      <c r="D148" s="333"/>
      <c r="E148" s="333"/>
      <c r="F148" s="333" t="s">
        <v>165</v>
      </c>
      <c r="G148" s="415" t="s">
        <v>770</v>
      </c>
      <c r="H148" s="335"/>
      <c r="I148" s="408" t="s">
        <v>414</v>
      </c>
      <c r="J148" s="335" t="s">
        <v>156</v>
      </c>
      <c r="K148" s="167" t="s">
        <v>824</v>
      </c>
      <c r="L148" s="335">
        <f t="shared" si="5"/>
        <v>1</v>
      </c>
      <c r="M148" s="335"/>
      <c r="P148" s="486" t="s">
        <v>843</v>
      </c>
    </row>
    <row r="149" spans="1:16" s="331" customFormat="1" ht="90">
      <c r="A149" s="313">
        <v>153</v>
      </c>
      <c r="B149" s="332"/>
      <c r="C149" s="333"/>
      <c r="D149" s="333"/>
      <c r="E149" s="333"/>
      <c r="F149" s="333" t="s">
        <v>167</v>
      </c>
      <c r="G149" s="415" t="s">
        <v>410</v>
      </c>
      <c r="H149" s="335"/>
      <c r="I149" s="408" t="s">
        <v>415</v>
      </c>
      <c r="J149" s="335" t="s">
        <v>154</v>
      </c>
      <c r="K149" s="167" t="s">
        <v>824</v>
      </c>
      <c r="L149" s="335">
        <f t="shared" si="5"/>
        <v>1</v>
      </c>
      <c r="M149" s="335"/>
      <c r="P149" s="299" t="s">
        <v>948</v>
      </c>
    </row>
    <row r="150" spans="1:16" s="331" customFormat="1" ht="150">
      <c r="A150" s="318">
        <v>154</v>
      </c>
      <c r="B150" s="332"/>
      <c r="C150" s="333"/>
      <c r="D150" s="333"/>
      <c r="E150" s="333"/>
      <c r="F150" s="333" t="s">
        <v>175</v>
      </c>
      <c r="G150" s="415" t="s">
        <v>411</v>
      </c>
      <c r="H150" s="335"/>
      <c r="I150" s="408" t="s">
        <v>769</v>
      </c>
      <c r="J150" s="335" t="s">
        <v>156</v>
      </c>
      <c r="K150" s="167" t="s">
        <v>824</v>
      </c>
      <c r="L150" s="335">
        <f t="shared" si="5"/>
        <v>1</v>
      </c>
      <c r="M150" s="335"/>
      <c r="P150" s="299" t="s">
        <v>842</v>
      </c>
    </row>
    <row r="151" spans="1:16">
      <c r="A151" s="313">
        <v>155</v>
      </c>
      <c r="B151" s="412"/>
      <c r="C151" s="404"/>
      <c r="D151" s="404"/>
      <c r="E151" s="404" t="s">
        <v>13</v>
      </c>
      <c r="F151" s="622" t="s">
        <v>104</v>
      </c>
      <c r="G151" s="623"/>
      <c r="H151" s="405">
        <v>0.5</v>
      </c>
      <c r="I151" s="406"/>
      <c r="J151" s="405"/>
      <c r="K151" s="405"/>
      <c r="L151" s="405">
        <f>AVERAGE(L152:L156)*H151</f>
        <v>0.5</v>
      </c>
      <c r="M151" s="405"/>
      <c r="P151" s="406"/>
    </row>
    <row r="152" spans="1:16" s="331" customFormat="1" ht="30">
      <c r="A152" s="318">
        <v>156</v>
      </c>
      <c r="B152" s="332"/>
      <c r="C152" s="333"/>
      <c r="D152" s="333"/>
      <c r="E152" s="333"/>
      <c r="F152" s="407" t="s">
        <v>152</v>
      </c>
      <c r="G152" s="415" t="s">
        <v>417</v>
      </c>
      <c r="H152" s="335"/>
      <c r="I152" s="408" t="s">
        <v>422</v>
      </c>
      <c r="J152" s="335" t="s">
        <v>169</v>
      </c>
      <c r="K152" s="300" t="s">
        <v>826</v>
      </c>
      <c r="L152" s="335">
        <f>IF(J152="Ya/Tidak",IF(K152="Ya",1,IF(K152="Tidak",0,"Blm Diisi")),IF(J152="A/B/C",IF(K152="A",1,IF(K152="B",0.5,IF(K152="C",0,"Blm Diisi"))),IF(J152="A/B/C/D",IF(K152="A",1,IF(K152="B",0.67,IF(K152="C",0.33,IF(K152="D",0,"Blm Diisi")))),IF(J152="A/B/C/D/E",IF(K152="A",1,IF(K152="B",0.75,IF(K152="C",0.5,IF(K152="D",0.25,IF(K152="E",0,"Blm Diisi"))))),IF(J152="%",IF(K152="","Blm Diisi",K152),IF(J152="Jumlah",IF(K152="","Blm Diisi",""),IF(J152="Rupiah",IF(K152="","Blm Diisi",""),IF(J152="","","-"))))))))</f>
        <v>1</v>
      </c>
      <c r="M152" s="335"/>
      <c r="P152" s="486" t="s">
        <v>863</v>
      </c>
    </row>
    <row r="153" spans="1:16" s="331" customFormat="1" ht="120">
      <c r="A153" s="313">
        <v>157</v>
      </c>
      <c r="B153" s="332"/>
      <c r="C153" s="333"/>
      <c r="D153" s="333"/>
      <c r="E153" s="333"/>
      <c r="F153" s="407" t="s">
        <v>155</v>
      </c>
      <c r="G153" s="415" t="s">
        <v>418</v>
      </c>
      <c r="H153" s="335"/>
      <c r="I153" s="408" t="s">
        <v>771</v>
      </c>
      <c r="J153" s="335" t="s">
        <v>156</v>
      </c>
      <c r="K153" s="167" t="s">
        <v>824</v>
      </c>
      <c r="L153" s="335">
        <f>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1</v>
      </c>
      <c r="M153" s="335"/>
      <c r="P153" s="299" t="s">
        <v>863</v>
      </c>
    </row>
    <row r="154" spans="1:16" s="331" customFormat="1" ht="120">
      <c r="A154" s="318">
        <v>158</v>
      </c>
      <c r="B154" s="332"/>
      <c r="C154" s="333"/>
      <c r="D154" s="333"/>
      <c r="E154" s="333"/>
      <c r="F154" s="407" t="s">
        <v>157</v>
      </c>
      <c r="G154" s="415" t="s">
        <v>419</v>
      </c>
      <c r="H154" s="335"/>
      <c r="I154" s="408" t="s">
        <v>772</v>
      </c>
      <c r="J154" s="335" t="s">
        <v>156</v>
      </c>
      <c r="K154" s="167" t="s">
        <v>824</v>
      </c>
      <c r="L154" s="335">
        <f>IF(J154="Ya/Tidak",IF(K154="Ya",1,IF(K154="Tidak",0,"Blm Diisi")),IF(J154="A/B/C",IF(K154="A",1,IF(K154="B",0.5,IF(K154="C",0,"Blm Diisi"))),IF(J154="A/B/C/D",IF(K154="A",1,IF(K154="B",0.67,IF(K154="C",0.33,IF(K154="D",0,"Blm Diisi")))),IF(J154="A/B/C/D/E",IF(K154="A",1,IF(K154="B",0.75,IF(K154="C",0.5,IF(K154="D",0.25,IF(K154="E",0,"Blm Diisi"))))),IF(J154="%",IF(K154="","Blm Diisi",K154),IF(J154="Jumlah",IF(K154="","Blm Diisi",""),IF(J154="Rupiah",IF(K154="","Blm Diisi",""),IF(J154="","","-"))))))))</f>
        <v>1</v>
      </c>
      <c r="M154" s="335"/>
      <c r="P154" s="299" t="s">
        <v>949</v>
      </c>
    </row>
    <row r="155" spans="1:16" s="331" customFormat="1" ht="90">
      <c r="A155" s="313">
        <v>159</v>
      </c>
      <c r="B155" s="332"/>
      <c r="C155" s="333"/>
      <c r="D155" s="333"/>
      <c r="E155" s="333"/>
      <c r="F155" s="407" t="s">
        <v>164</v>
      </c>
      <c r="G155" s="415" t="s">
        <v>420</v>
      </c>
      <c r="H155" s="335"/>
      <c r="I155" s="408" t="s">
        <v>423</v>
      </c>
      <c r="J155" s="335" t="s">
        <v>154</v>
      </c>
      <c r="K155" s="167" t="s">
        <v>824</v>
      </c>
      <c r="L155" s="335">
        <f>IF(J155="Ya/Tidak",IF(K155="Ya",1,IF(K155="Tidak",0,"Blm Diisi")),IF(J155="A/B/C",IF(K155="A",1,IF(K155="B",0.5,IF(K155="C",0,"Blm Diisi"))),IF(J155="A/B/C/D",IF(K155="A",1,IF(K155="B",0.67,IF(K155="C",0.33,IF(K155="D",0,"Blm Diisi")))),IF(J155="A/B/C/D/E",IF(K155="A",1,IF(K155="B",0.75,IF(K155="C",0.5,IF(K155="D",0.25,IF(K155="E",0,"Blm Diisi"))))),IF(J155="%",IF(K155="","Blm Diisi",K155),IF(J155="Jumlah",IF(K155="","Blm Diisi",""),IF(J155="Rupiah",IF(K155="","Blm Diisi",""),IF(J155="","","-"))))))))</f>
        <v>1</v>
      </c>
      <c r="M155" s="335"/>
      <c r="P155" s="299" t="s">
        <v>949</v>
      </c>
    </row>
    <row r="156" spans="1:16" s="331" customFormat="1" ht="45">
      <c r="A156" s="318">
        <v>160</v>
      </c>
      <c r="B156" s="332"/>
      <c r="C156" s="333"/>
      <c r="D156" s="333"/>
      <c r="E156" s="333"/>
      <c r="F156" s="407" t="s">
        <v>165</v>
      </c>
      <c r="G156" s="415" t="s">
        <v>421</v>
      </c>
      <c r="H156" s="335"/>
      <c r="I156" s="408" t="s">
        <v>424</v>
      </c>
      <c r="J156" s="335" t="s">
        <v>169</v>
      </c>
      <c r="K156" s="300" t="s">
        <v>826</v>
      </c>
      <c r="L156" s="335">
        <f>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1</v>
      </c>
      <c r="M156" s="335"/>
      <c r="P156" s="299" t="s">
        <v>949</v>
      </c>
    </row>
    <row r="157" spans="1:16">
      <c r="A157" s="313">
        <v>161</v>
      </c>
      <c r="B157" s="412"/>
      <c r="C157" s="404"/>
      <c r="D157" s="404"/>
      <c r="E157" s="404" t="s">
        <v>15</v>
      </c>
      <c r="F157" s="632" t="s">
        <v>776</v>
      </c>
      <c r="G157" s="623"/>
      <c r="H157" s="405">
        <v>0.3</v>
      </c>
      <c r="I157" s="406"/>
      <c r="J157" s="405"/>
      <c r="K157" s="405"/>
      <c r="L157" s="405">
        <f>AVERAGE(L158:L162)*H157</f>
        <v>0</v>
      </c>
      <c r="M157" s="405"/>
      <c r="P157" s="406"/>
    </row>
    <row r="158" spans="1:16" s="331" customFormat="1" ht="30">
      <c r="A158" s="318">
        <v>162</v>
      </c>
      <c r="B158" s="332"/>
      <c r="C158" s="333"/>
      <c r="D158" s="333"/>
      <c r="E158" s="333"/>
      <c r="F158" s="333" t="s">
        <v>152</v>
      </c>
      <c r="G158" s="415" t="s">
        <v>777</v>
      </c>
      <c r="H158" s="335"/>
      <c r="I158" s="408" t="s">
        <v>778</v>
      </c>
      <c r="J158" s="335" t="s">
        <v>169</v>
      </c>
      <c r="K158" s="300" t="s">
        <v>828</v>
      </c>
      <c r="L158" s="335">
        <f>IF(J158="Ya/Tidak",IF(K158="Ya",1,IF(K158="Tidak",0,"Blm Diisi")),IF(J158="A/B/C",IF(K158="A",1,IF(K158="B",0.5,IF(K158="C",0,"Blm Diisi"))),IF(J158="A/B/C/D",IF(K158="A",1,IF(K158="B",0.67,IF(K158="C",0.33,IF(K158="D",0,"Blm Diisi")))),IF(J158="A/B/C/D/E",IF(K158="A",1,IF(K158="B",0.75,IF(K158="C",0.5,IF(K158="D",0.25,IF(K158="E",0,"Blm Diisi"))))),IF(J158="%",IF(K158="","Blm Diisi",K158),IF(J158="Jumlah",IF(K158="","Blm Diisi",""),IF(J158="Rupiah",IF(K158="","Blm Diisi",""),IF(J158="","","-"))))))))</f>
        <v>0</v>
      </c>
      <c r="M158" s="335"/>
      <c r="P158" s="299"/>
    </row>
    <row r="159" spans="1:16" s="331" customFormat="1" ht="105">
      <c r="A159" s="313">
        <v>163</v>
      </c>
      <c r="B159" s="332"/>
      <c r="C159" s="333"/>
      <c r="D159" s="333"/>
      <c r="E159" s="333"/>
      <c r="F159" s="333" t="s">
        <v>155</v>
      </c>
      <c r="G159" s="415" t="s">
        <v>774</v>
      </c>
      <c r="H159" s="335"/>
      <c r="I159" s="408" t="s">
        <v>779</v>
      </c>
      <c r="J159" s="335" t="s">
        <v>156</v>
      </c>
      <c r="K159" s="167" t="s">
        <v>829</v>
      </c>
      <c r="L159" s="335">
        <f>IF(J159="Ya/Tidak",IF(K159="Ya",1,IF(K159="Tidak",0,"Blm Diisi")),IF(J159="A/B/C",IF(K159="A",1,IF(K159="B",0.5,IF(K159="C",0,"Blm Diisi"))),IF(J159="A/B/C/D",IF(K159="A",1,IF(K159="B",0.67,IF(K159="C",0.33,IF(K159="D",0,"Blm Diisi")))),IF(J159="A/B/C/D/E",IF(K159="A",1,IF(K159="B",0.75,IF(K159="C",0.5,IF(K159="D",0.25,IF(K159="E",0,"Blm Diisi"))))),IF(J159="%",IF(K159="","Blm Diisi",K159),IF(J159="Jumlah",IF(K159="","Blm Diisi",""),IF(J159="Rupiah",IF(K159="","Blm Diisi",""),IF(J159="","","-"))))))))</f>
        <v>0</v>
      </c>
      <c r="M159" s="335"/>
      <c r="P159" s="299"/>
    </row>
    <row r="160" spans="1:16" s="331" customFormat="1" ht="30">
      <c r="A160" s="318">
        <v>164</v>
      </c>
      <c r="B160" s="332"/>
      <c r="C160" s="333"/>
      <c r="D160" s="333"/>
      <c r="E160" s="333"/>
      <c r="F160" s="333" t="s">
        <v>157</v>
      </c>
      <c r="G160" s="415" t="s">
        <v>780</v>
      </c>
      <c r="H160" s="335"/>
      <c r="I160" s="408" t="s">
        <v>781</v>
      </c>
      <c r="J160" s="335" t="s">
        <v>169</v>
      </c>
      <c r="K160" s="300" t="s">
        <v>828</v>
      </c>
      <c r="L160" s="335">
        <f>IF(J160="Ya/Tidak",IF(K160="Ya",1,IF(K160="Tidak",0,"Blm Diisi")),IF(J160="A/B/C",IF(K160="A",1,IF(K160="B",0.5,IF(K160="C",0,"Blm Diisi"))),IF(J160="A/B/C/D",IF(K160="A",1,IF(K160="B",0.67,IF(K160="C",0.33,IF(K160="D",0,"Blm Diisi")))),IF(J160="A/B/C/D/E",IF(K160="A",1,IF(K160="B",0.75,IF(K160="C",0.5,IF(K160="D",0.25,IF(K160="E",0,"Blm Diisi"))))),IF(J160="%",IF(K160="","Blm Diisi",K160),IF(J160="Jumlah",IF(K160="","Blm Diisi",""),IF(J160="Rupiah",IF(K160="","Blm Diisi",""),IF(J160="","","-"))))))))</f>
        <v>0</v>
      </c>
      <c r="M160" s="335"/>
      <c r="P160" s="299"/>
    </row>
    <row r="161" spans="1:16" s="331" customFormat="1" ht="75">
      <c r="A161" s="313">
        <v>165</v>
      </c>
      <c r="B161" s="332"/>
      <c r="C161" s="333"/>
      <c r="D161" s="333"/>
      <c r="E161" s="333"/>
      <c r="F161" s="333" t="s">
        <v>164</v>
      </c>
      <c r="G161" s="415" t="s">
        <v>782</v>
      </c>
      <c r="H161" s="335"/>
      <c r="I161" s="408" t="s">
        <v>783</v>
      </c>
      <c r="J161" s="335" t="s">
        <v>154</v>
      </c>
      <c r="K161" s="167" t="s">
        <v>827</v>
      </c>
      <c r="L161" s="335">
        <f>IF(J161="Ya/Tidak",IF(K161="Ya",1,IF(K161="Tidak",0,"Blm Diisi")),IF(J161="A/B/C",IF(K161="A",1,IF(K161="B",0.5,IF(K161="C",0,"Blm Diisi"))),IF(J161="A/B/C/D",IF(K161="A",1,IF(K161="B",0.67,IF(K161="C",0.33,IF(K161="D",0,"Blm Diisi")))),IF(J161="A/B/C/D/E",IF(K161="A",1,IF(K161="B",0.75,IF(K161="C",0.5,IF(K161="D",0.25,IF(K161="E",0,"Blm Diisi"))))),IF(J161="%",IF(K161="","Blm Diisi",K161),IF(J161="Jumlah",IF(K161="","Blm Diisi",""),IF(J161="Rupiah",IF(K161="","Blm Diisi",""),IF(J161="","","-"))))))))</f>
        <v>0</v>
      </c>
      <c r="M161" s="335"/>
      <c r="P161" s="299"/>
    </row>
    <row r="162" spans="1:16" s="331" customFormat="1" ht="120">
      <c r="A162" s="318">
        <v>166</v>
      </c>
      <c r="B162" s="332"/>
      <c r="C162" s="333"/>
      <c r="D162" s="333"/>
      <c r="E162" s="333"/>
      <c r="F162" s="333" t="s">
        <v>165</v>
      </c>
      <c r="G162" s="415" t="s">
        <v>784</v>
      </c>
      <c r="H162" s="335"/>
      <c r="I162" s="408" t="s">
        <v>785</v>
      </c>
      <c r="J162" s="335" t="s">
        <v>156</v>
      </c>
      <c r="K162" s="167" t="s">
        <v>829</v>
      </c>
      <c r="L162" s="335">
        <f>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0</v>
      </c>
      <c r="M162" s="335"/>
      <c r="P162" s="299"/>
    </row>
    <row r="163" spans="1:16">
      <c r="A163" s="313">
        <v>167</v>
      </c>
      <c r="B163" s="412"/>
      <c r="C163" s="404"/>
      <c r="D163" s="404"/>
      <c r="E163" s="404" t="s">
        <v>32</v>
      </c>
      <c r="F163" s="622" t="s">
        <v>106</v>
      </c>
      <c r="G163" s="623"/>
      <c r="H163" s="405">
        <v>0.3</v>
      </c>
      <c r="I163" s="406"/>
      <c r="J163" s="405"/>
      <c r="K163" s="405"/>
      <c r="L163" s="405">
        <f>AVERAGE(L164:L168)*H163</f>
        <v>0</v>
      </c>
      <c r="M163" s="405"/>
      <c r="P163" s="406"/>
    </row>
    <row r="164" spans="1:16" s="331" customFormat="1" ht="30">
      <c r="A164" s="318">
        <v>168</v>
      </c>
      <c r="B164" s="332"/>
      <c r="C164" s="333"/>
      <c r="D164" s="333"/>
      <c r="E164" s="333"/>
      <c r="F164" s="333" t="s">
        <v>152</v>
      </c>
      <c r="G164" s="415" t="s">
        <v>425</v>
      </c>
      <c r="H164" s="335"/>
      <c r="I164" s="408" t="s">
        <v>430</v>
      </c>
      <c r="J164" s="335" t="s">
        <v>169</v>
      </c>
      <c r="K164" s="300" t="s">
        <v>828</v>
      </c>
      <c r="L164" s="335">
        <f>IF(J164="Ya/Tidak",IF(K164="Ya",1,IF(K164="Tidak",0,"Blm Diisi")),IF(J164="A/B/C",IF(K164="A",1,IF(K164="B",0.5,IF(K164="C",0,"Blm Diisi"))),IF(J164="A/B/C/D",IF(K164="A",1,IF(K164="B",0.67,IF(K164="C",0.33,IF(K164="D",0,"Blm Diisi")))),IF(J164="A/B/C/D/E",IF(K164="A",1,IF(K164="B",0.75,IF(K164="C",0.5,IF(K164="D",0.25,IF(K164="E",0,"Blm Diisi"))))),IF(J164="%",IF(K164="","Blm Diisi",K164),IF(J164="Jumlah",IF(K164="","Blm Diisi",""),IF(J164="Rupiah",IF(K164="","Blm Diisi",""),IF(J164="","","-"))))))))</f>
        <v>0</v>
      </c>
      <c r="M164" s="335"/>
      <c r="P164" s="299"/>
    </row>
    <row r="165" spans="1:16" s="331" customFormat="1" ht="105">
      <c r="A165" s="313">
        <v>169</v>
      </c>
      <c r="B165" s="332"/>
      <c r="C165" s="333"/>
      <c r="D165" s="333"/>
      <c r="E165" s="333"/>
      <c r="F165" s="333" t="s">
        <v>155</v>
      </c>
      <c r="G165" s="415" t="s">
        <v>426</v>
      </c>
      <c r="H165" s="335"/>
      <c r="I165" s="408" t="s">
        <v>786</v>
      </c>
      <c r="J165" s="335" t="s">
        <v>156</v>
      </c>
      <c r="K165" s="167" t="s">
        <v>829</v>
      </c>
      <c r="L165" s="335">
        <f>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0</v>
      </c>
      <c r="M165" s="335"/>
      <c r="P165" s="299"/>
    </row>
    <row r="166" spans="1:16" s="331" customFormat="1" ht="30">
      <c r="A166" s="318">
        <v>170</v>
      </c>
      <c r="B166" s="332"/>
      <c r="C166" s="333"/>
      <c r="D166" s="333"/>
      <c r="E166" s="333"/>
      <c r="F166" s="333" t="s">
        <v>157</v>
      </c>
      <c r="G166" s="415" t="s">
        <v>427</v>
      </c>
      <c r="H166" s="335"/>
      <c r="I166" s="408" t="s">
        <v>431</v>
      </c>
      <c r="J166" s="335" t="s">
        <v>169</v>
      </c>
      <c r="K166" s="300" t="s">
        <v>828</v>
      </c>
      <c r="L166" s="335">
        <f>IF(J166="Ya/Tidak",IF(K166="Ya",1,IF(K166="Tidak",0,"Blm Diisi")),IF(J166="A/B/C",IF(K166="A",1,IF(K166="B",0.5,IF(K166="C",0,"Blm Diisi"))),IF(J166="A/B/C/D",IF(K166="A",1,IF(K166="B",0.67,IF(K166="C",0.33,IF(K166="D",0,"Blm Diisi")))),IF(J166="A/B/C/D/E",IF(K166="A",1,IF(K166="B",0.75,IF(K166="C",0.5,IF(K166="D",0.25,IF(K166="E",0,"Blm Diisi"))))),IF(J166="%",IF(K166="","Blm Diisi",K166),IF(J166="Jumlah",IF(K166="","Blm Diisi",""),IF(J166="Rupiah",IF(K166="","Blm Diisi",""),IF(J166="","","-"))))))))</f>
        <v>0</v>
      </c>
      <c r="M166" s="335"/>
      <c r="P166" s="299"/>
    </row>
    <row r="167" spans="1:16" s="331" customFormat="1" ht="90">
      <c r="A167" s="313">
        <v>171</v>
      </c>
      <c r="B167" s="332"/>
      <c r="C167" s="333"/>
      <c r="D167" s="333"/>
      <c r="E167" s="333"/>
      <c r="F167" s="333" t="s">
        <v>164</v>
      </c>
      <c r="G167" s="415" t="s">
        <v>428</v>
      </c>
      <c r="H167" s="335"/>
      <c r="I167" s="408" t="s">
        <v>432</v>
      </c>
      <c r="J167" s="335" t="s">
        <v>154</v>
      </c>
      <c r="K167" s="167" t="s">
        <v>827</v>
      </c>
      <c r="L167" s="335">
        <f>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0</v>
      </c>
      <c r="M167" s="335"/>
      <c r="P167" s="299"/>
    </row>
    <row r="168" spans="1:16" s="331" customFormat="1" ht="120">
      <c r="A168" s="318">
        <v>172</v>
      </c>
      <c r="B168" s="332"/>
      <c r="C168" s="333"/>
      <c r="D168" s="333"/>
      <c r="E168" s="333"/>
      <c r="F168" s="333" t="s">
        <v>165</v>
      </c>
      <c r="G168" s="415" t="s">
        <v>429</v>
      </c>
      <c r="H168" s="335"/>
      <c r="I168" s="408" t="s">
        <v>787</v>
      </c>
      <c r="J168" s="335" t="s">
        <v>156</v>
      </c>
      <c r="K168" s="167" t="s">
        <v>829</v>
      </c>
      <c r="L168" s="335">
        <f>IF(J168="Ya/Tidak",IF(K168="Ya",1,IF(K168="Tidak",0,"Blm Diisi")),IF(J168="A/B/C",IF(K168="A",1,IF(K168="B",0.5,IF(K168="C",0,"Blm Diisi"))),IF(J168="A/B/C/D",IF(K168="A",1,IF(K168="B",0.67,IF(K168="C",0.33,IF(K168="D",0,"Blm Diisi")))),IF(J168="A/B/C/D/E",IF(K168="A",1,IF(K168="B",0.75,IF(K168="C",0.5,IF(K168="D",0.25,IF(K168="E",0,"Blm Diisi"))))),IF(J168="%",IF(K168="","Blm Diisi",K168),IF(J168="Jumlah",IF(K168="","Blm Diisi",""),IF(J168="Rupiah",IF(K168="","Blm Diisi",""),IF(J168="","","-"))))))))</f>
        <v>0</v>
      </c>
      <c r="M168" s="335"/>
      <c r="P168" s="299"/>
    </row>
    <row r="169" spans="1:16">
      <c r="A169" s="313">
        <v>173</v>
      </c>
      <c r="B169" s="412"/>
      <c r="C169" s="404"/>
      <c r="D169" s="404"/>
      <c r="E169" s="404" t="s">
        <v>34</v>
      </c>
      <c r="F169" s="622" t="s">
        <v>107</v>
      </c>
      <c r="G169" s="623"/>
      <c r="H169" s="405">
        <v>0.5</v>
      </c>
      <c r="I169" s="406"/>
      <c r="J169" s="405"/>
      <c r="K169" s="405"/>
      <c r="L169" s="405">
        <f>AVERAGE(L170:L174)*H169</f>
        <v>0</v>
      </c>
      <c r="M169" s="405"/>
      <c r="P169" s="406"/>
    </row>
    <row r="170" spans="1:16" s="331" customFormat="1" ht="30">
      <c r="A170" s="318">
        <v>174</v>
      </c>
      <c r="B170" s="332"/>
      <c r="C170" s="333"/>
      <c r="D170" s="333"/>
      <c r="E170" s="333"/>
      <c r="F170" s="333" t="s">
        <v>152</v>
      </c>
      <c r="G170" s="415" t="s">
        <v>433</v>
      </c>
      <c r="H170" s="335"/>
      <c r="I170" s="408" t="s">
        <v>438</v>
      </c>
      <c r="J170" s="335" t="s">
        <v>169</v>
      </c>
      <c r="K170" s="300" t="s">
        <v>828</v>
      </c>
      <c r="L170" s="335">
        <f>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0</v>
      </c>
      <c r="M170" s="335"/>
      <c r="P170" s="299"/>
    </row>
    <row r="171" spans="1:16" s="331" customFormat="1" ht="30">
      <c r="A171" s="313">
        <v>175</v>
      </c>
      <c r="B171" s="332"/>
      <c r="C171" s="333"/>
      <c r="D171" s="333"/>
      <c r="E171" s="333"/>
      <c r="F171" s="333" t="s">
        <v>155</v>
      </c>
      <c r="G171" s="415" t="s">
        <v>434</v>
      </c>
      <c r="H171" s="335"/>
      <c r="I171" s="408" t="s">
        <v>439</v>
      </c>
      <c r="J171" s="335" t="s">
        <v>169</v>
      </c>
      <c r="K171" s="300" t="s">
        <v>828</v>
      </c>
      <c r="L171" s="335">
        <f>IF(J171="Ya/Tidak",IF(K171="Ya",1,IF(K171="Tidak",0,"Blm Diisi")),IF(J171="A/B/C",IF(K171="A",1,IF(K171="B",0.5,IF(K171="C",0,"Blm Diisi"))),IF(J171="A/B/C/D",IF(K171="A",1,IF(K171="B",0.67,IF(K171="C",0.33,IF(K171="D",0,"Blm Diisi")))),IF(J171="A/B/C/D/E",IF(K171="A",1,IF(K171="B",0.75,IF(K171="C",0.5,IF(K171="D",0.25,IF(K171="E",0,"Blm Diisi"))))),IF(J171="%",IF(K171="","Blm Diisi",K171),IF(J171="Jumlah",IF(K171="","Blm Diisi",""),IF(J171="Rupiah",IF(K171="","Blm Diisi",""),IF(J171="","","-"))))))))</f>
        <v>0</v>
      </c>
      <c r="M171" s="335"/>
      <c r="P171" s="299"/>
    </row>
    <row r="172" spans="1:16" s="331" customFormat="1" ht="82.5" customHeight="1">
      <c r="A172" s="318">
        <v>176</v>
      </c>
      <c r="B172" s="332"/>
      <c r="C172" s="333"/>
      <c r="D172" s="333"/>
      <c r="E172" s="333"/>
      <c r="F172" s="333" t="s">
        <v>157</v>
      </c>
      <c r="G172" s="415" t="s">
        <v>435</v>
      </c>
      <c r="H172" s="335"/>
      <c r="I172" s="408" t="s">
        <v>790</v>
      </c>
      <c r="J172" s="335" t="s">
        <v>154</v>
      </c>
      <c r="K172" s="167" t="s">
        <v>827</v>
      </c>
      <c r="L172" s="335">
        <f>IF(J172="Ya/Tidak",IF(K172="Ya",1,IF(K172="Tidak",0,"Blm Diisi")),IF(J172="A/B/C",IF(K172="A",1,IF(K172="B",0.5,IF(K172="C",0,"Blm Diisi"))),IF(J172="A/B/C/D",IF(K172="A",1,IF(K172="B",0.67,IF(K172="C",0.33,IF(K172="D",0,"Blm Diisi")))),IF(J172="A/B/C/D/E",IF(K172="A",1,IF(K172="B",0.75,IF(K172="C",0.5,IF(K172="D",0.25,IF(K172="E",0,"Blm Diisi"))))),IF(J172="%",IF(K172="","Blm Diisi",K172),IF(J172="Jumlah",IF(K172="","Blm Diisi",""),IF(J172="Rupiah",IF(K172="","Blm Diisi",""),IF(J172="","","-"))))))))</f>
        <v>0</v>
      </c>
      <c r="M172" s="335"/>
      <c r="P172" s="299"/>
    </row>
    <row r="173" spans="1:16" s="331" customFormat="1" ht="75">
      <c r="A173" s="313">
        <v>177</v>
      </c>
      <c r="B173" s="332"/>
      <c r="C173" s="333"/>
      <c r="D173" s="333"/>
      <c r="E173" s="333"/>
      <c r="F173" s="333" t="s">
        <v>164</v>
      </c>
      <c r="G173" s="415" t="s">
        <v>436</v>
      </c>
      <c r="H173" s="335"/>
      <c r="I173" s="408" t="s">
        <v>791</v>
      </c>
      <c r="J173" s="335" t="s">
        <v>154</v>
      </c>
      <c r="K173" s="167" t="s">
        <v>827</v>
      </c>
      <c r="L173" s="335">
        <f>IF(J173="Ya/Tidak",IF(K173="Ya",1,IF(K173="Tidak",0,"Blm Diisi")),IF(J173="A/B/C",IF(K173="A",1,IF(K173="B",0.5,IF(K173="C",0,"Blm Diisi"))),IF(J173="A/B/C/D",IF(K173="A",1,IF(K173="B",0.67,IF(K173="C",0.33,IF(K173="D",0,"Blm Diisi")))),IF(J173="A/B/C/D/E",IF(K173="A",1,IF(K173="B",0.75,IF(K173="C",0.5,IF(K173="D",0.25,IF(K173="E",0,"Blm Diisi"))))),IF(J173="%",IF(K173="","Blm Diisi",K173),IF(J173="Jumlah",IF(K173="","Blm Diisi",""),IF(J173="Rupiah",IF(K173="","Blm Diisi",""),IF(J173="","","-"))))))))</f>
        <v>0</v>
      </c>
      <c r="M173" s="335"/>
      <c r="P173" s="299"/>
    </row>
    <row r="174" spans="1:16" s="331" customFormat="1" ht="45">
      <c r="A174" s="318">
        <v>178</v>
      </c>
      <c r="B174" s="332"/>
      <c r="C174" s="333"/>
      <c r="D174" s="333"/>
      <c r="E174" s="333"/>
      <c r="F174" s="333" t="s">
        <v>165</v>
      </c>
      <c r="G174" s="415" t="s">
        <v>437</v>
      </c>
      <c r="H174" s="335"/>
      <c r="I174" s="408" t="s">
        <v>441</v>
      </c>
      <c r="J174" s="335" t="s">
        <v>154</v>
      </c>
      <c r="K174" s="167" t="s">
        <v>827</v>
      </c>
      <c r="L174" s="335">
        <f>IF(J174="Ya/Tidak",IF(K174="Ya",1,IF(K174="Tidak",0,"Blm Diisi")),IF(J174="A/B/C",IF(K174="A",1,IF(K174="B",0.5,IF(K174="C",0,"Blm Diisi"))),IF(J174="A/B/C/D",IF(K174="A",1,IF(K174="B",0.67,IF(K174="C",0.33,IF(K174="D",0,"Blm Diisi")))),IF(J174="A/B/C/D/E",IF(K174="A",1,IF(K174="B",0.75,IF(K174="C",0.5,IF(K174="D",0.25,IF(K174="E",0,"Blm Diisi"))))),IF(J174="%",IF(K174="","Blm Diisi",K174),IF(J174="Jumlah",IF(K174="","Blm Diisi",""),IF(J174="Rupiah",IF(K174="","Blm Diisi",""),IF(J174="","","-"))))))))</f>
        <v>0</v>
      </c>
      <c r="M174" s="335"/>
      <c r="P174" s="299"/>
    </row>
    <row r="175" spans="1:16" ht="30">
      <c r="A175" s="313">
        <v>179</v>
      </c>
      <c r="B175" s="412"/>
      <c r="C175" s="404"/>
      <c r="D175" s="404"/>
      <c r="E175" s="404" t="s">
        <v>36</v>
      </c>
      <c r="F175" s="622" t="s">
        <v>72</v>
      </c>
      <c r="G175" s="623"/>
      <c r="H175" s="405">
        <v>0.3</v>
      </c>
      <c r="I175" s="406"/>
      <c r="J175" s="405"/>
      <c r="K175" s="405"/>
      <c r="L175" s="405">
        <f>AVERAGE(L176:L179)*H175</f>
        <v>0.15</v>
      </c>
      <c r="M175" s="405"/>
      <c r="P175" s="406"/>
    </row>
    <row r="176" spans="1:16" s="331" customFormat="1" ht="120">
      <c r="A176" s="318">
        <v>180</v>
      </c>
      <c r="B176" s="332"/>
      <c r="C176" s="333"/>
      <c r="D176" s="333"/>
      <c r="E176" s="407"/>
      <c r="F176" s="333" t="s">
        <v>152</v>
      </c>
      <c r="G176" s="415" t="s">
        <v>442</v>
      </c>
      <c r="H176" s="335"/>
      <c r="I176" s="408" t="s">
        <v>792</v>
      </c>
      <c r="J176" s="335" t="s">
        <v>156</v>
      </c>
      <c r="K176" s="167" t="s">
        <v>825</v>
      </c>
      <c r="L176" s="335">
        <f>IF(J176="Ya/Tidak",IF(K176="Ya",1,IF(K176="Tidak",0,"Blm Diisi")),IF(J176="A/B/C",IF(K176="A",1,IF(K176="B",0.5,IF(K176="C",0,"Blm Diisi"))),IF(J176="A/B/C/D",IF(K176="A",1,IF(K176="B",0.67,IF(K176="C",0.33,IF(K176="D",0,"Blm Diisi")))),IF(J176="A/B/C/D/E",IF(K176="A",1,IF(K176="B",0.75,IF(K176="C",0.5,IF(K176="D",0.25,IF(K176="E",0,"Blm Diisi"))))),IF(J176="%",IF(K176="","Blm Diisi",K176),IF(J176="Jumlah",IF(K176="","Blm Diisi",""),IF(J176="Rupiah",IF(K176="","Blm Diisi",""),IF(J176="","","-"))))))))</f>
        <v>0.67</v>
      </c>
      <c r="M176" s="335"/>
      <c r="P176" s="299"/>
    </row>
    <row r="177" spans="1:16" s="331" customFormat="1" ht="120">
      <c r="A177" s="313">
        <v>181</v>
      </c>
      <c r="B177" s="332"/>
      <c r="C177" s="333"/>
      <c r="D177" s="333"/>
      <c r="E177" s="407"/>
      <c r="F177" s="333" t="s">
        <v>155</v>
      </c>
      <c r="G177" s="415" t="s">
        <v>443</v>
      </c>
      <c r="H177" s="335"/>
      <c r="I177" s="408" t="s">
        <v>447</v>
      </c>
      <c r="J177" s="335" t="s">
        <v>156</v>
      </c>
      <c r="K177" s="167" t="s">
        <v>827</v>
      </c>
      <c r="L177" s="335">
        <f>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0.33</v>
      </c>
      <c r="M177" s="335"/>
      <c r="P177" s="299"/>
    </row>
    <row r="178" spans="1:16" s="331" customFormat="1" ht="60">
      <c r="A178" s="318">
        <v>182</v>
      </c>
      <c r="B178" s="332"/>
      <c r="C178" s="333"/>
      <c r="D178" s="333"/>
      <c r="E178" s="407"/>
      <c r="F178" s="333" t="s">
        <v>157</v>
      </c>
      <c r="G178" s="415" t="s">
        <v>444</v>
      </c>
      <c r="H178" s="335"/>
      <c r="I178" s="408" t="s">
        <v>448</v>
      </c>
      <c r="J178" s="335" t="s">
        <v>156</v>
      </c>
      <c r="K178" s="167" t="s">
        <v>824</v>
      </c>
      <c r="L178" s="335">
        <f>IF(J178="Ya/Tidak",IF(K178="Ya",1,IF(K178="Tidak",0,"Blm Diisi")),IF(J178="A/B/C",IF(K178="A",1,IF(K178="B",0.5,IF(K178="C",0,"Blm Diisi"))),IF(J178="A/B/C/D",IF(K178="A",1,IF(K178="B",0.67,IF(K178="C",0.33,IF(K178="D",0,"Blm Diisi")))),IF(J178="A/B/C/D/E",IF(K178="A",1,IF(K178="B",0.75,IF(K178="C",0.5,IF(K178="D",0.25,IF(K178="E",0,"Blm Diisi"))))),IF(J178="%",IF(K178="","Blm Diisi",K178),IF(J178="Jumlah",IF(K178="","Blm Diisi",""),IF(J178="Rupiah",IF(K178="","Blm Diisi",""),IF(J178="","","-"))))))))</f>
        <v>1</v>
      </c>
      <c r="M178" s="335"/>
      <c r="P178" s="486" t="s">
        <v>866</v>
      </c>
    </row>
    <row r="179" spans="1:16" s="331" customFormat="1" ht="120">
      <c r="A179" s="313">
        <v>183</v>
      </c>
      <c r="B179" s="332"/>
      <c r="C179" s="333"/>
      <c r="D179" s="333"/>
      <c r="E179" s="407"/>
      <c r="F179" s="333" t="s">
        <v>164</v>
      </c>
      <c r="G179" s="415" t="s">
        <v>793</v>
      </c>
      <c r="H179" s="335"/>
      <c r="I179" s="408" t="s">
        <v>794</v>
      </c>
      <c r="J179" s="335" t="s">
        <v>156</v>
      </c>
      <c r="K179" s="167" t="s">
        <v>829</v>
      </c>
      <c r="L179" s="335">
        <f>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0</v>
      </c>
      <c r="M179" s="335"/>
      <c r="P179" s="299"/>
    </row>
    <row r="180" spans="1:16" ht="15.75">
      <c r="A180" s="318">
        <v>186</v>
      </c>
      <c r="B180" s="436"/>
      <c r="C180" s="436"/>
      <c r="D180" s="356">
        <v>8</v>
      </c>
      <c r="E180" s="586" t="s">
        <v>51</v>
      </c>
      <c r="F180" s="587"/>
      <c r="G180" s="588"/>
      <c r="H180" s="435">
        <v>2.4999999999999996</v>
      </c>
      <c r="I180" s="437"/>
      <c r="J180" s="438"/>
      <c r="K180" s="438"/>
      <c r="L180" s="401">
        <f>SUM(L181,L185,L192,L197,L201)</f>
        <v>1.6254999999999999</v>
      </c>
      <c r="M180" s="438"/>
      <c r="P180" s="437"/>
    </row>
    <row r="181" spans="1:16">
      <c r="A181" s="313">
        <v>187</v>
      </c>
      <c r="B181" s="412"/>
      <c r="C181" s="404"/>
      <c r="D181" s="404"/>
      <c r="E181" s="404" t="s">
        <v>9</v>
      </c>
      <c r="F181" s="622" t="s">
        <v>98</v>
      </c>
      <c r="G181" s="623"/>
      <c r="H181" s="405">
        <v>0.4</v>
      </c>
      <c r="I181" s="406"/>
      <c r="J181" s="405"/>
      <c r="K181" s="405"/>
      <c r="L181" s="405">
        <f>AVERAGE(L182:L184)*H181</f>
        <v>0.4</v>
      </c>
      <c r="M181" s="405"/>
      <c r="P181" s="406"/>
    </row>
    <row r="182" spans="1:16" s="331" customFormat="1" ht="195">
      <c r="A182" s="318">
        <v>188</v>
      </c>
      <c r="B182" s="332"/>
      <c r="C182" s="333"/>
      <c r="D182" s="333"/>
      <c r="E182" s="333"/>
      <c r="F182" s="333" t="s">
        <v>152</v>
      </c>
      <c r="G182" s="415" t="s">
        <v>480</v>
      </c>
      <c r="H182" s="335"/>
      <c r="I182" s="408" t="s">
        <v>649</v>
      </c>
      <c r="J182" s="335" t="s">
        <v>180</v>
      </c>
      <c r="K182" s="167" t="s">
        <v>824</v>
      </c>
      <c r="L182" s="335">
        <f>IF(J182="Ya/Tidak",IF(K182="Ya",1,IF(K182="Tidak",0,"Blm Diisi")),IF(J182="A/B/C",IF(K182="A",1,IF(K182="B",0.5,IF(K182="C",0,"Blm Diisi"))),IF(J182="A/B/C/D",IF(K182="A",1,IF(K182="B",0.67,IF(K182="C",0.33,IF(K182="D",0,"Blm Diisi")))),IF(J182="A/B/C/D/E",IF(K182="A",1,IF(K182="B",0.75,IF(K182="C",0.5,IF(K182="D",0.25,IF(K182="E",0,"Blm Diisi"))))),IF(J182="%",IF(K182="","Blm Diisi",K182),IF(J182="Jumlah",IF(K182="","Blm Diisi",""),IF(J182="Rupiah",IF(K182="","Blm Diisi",""),IF(J182="","","-"))))))))</f>
        <v>1</v>
      </c>
      <c r="M182" s="335"/>
      <c r="P182" s="299" t="s">
        <v>839</v>
      </c>
    </row>
    <row r="183" spans="1:16" s="331" customFormat="1" ht="120">
      <c r="A183" s="313">
        <v>189</v>
      </c>
      <c r="B183" s="332"/>
      <c r="C183" s="333"/>
      <c r="D183" s="333"/>
      <c r="E183" s="333"/>
      <c r="F183" s="333" t="s">
        <v>155</v>
      </c>
      <c r="G183" s="415" t="s">
        <v>481</v>
      </c>
      <c r="H183" s="335"/>
      <c r="I183" s="408" t="s">
        <v>646</v>
      </c>
      <c r="J183" s="335" t="s">
        <v>156</v>
      </c>
      <c r="K183" s="167" t="s">
        <v>824</v>
      </c>
      <c r="L183" s="335">
        <f>IF(J183="Ya/Tidak",IF(K183="Ya",1,IF(K183="Tidak",0,"Blm Diisi")),IF(J183="A/B/C",IF(K183="A",1,IF(K183="B",0.5,IF(K183="C",0,"Blm Diisi"))),IF(J183="A/B/C/D",IF(K183="A",1,IF(K183="B",0.67,IF(K183="C",0.33,IF(K183="D",0,"Blm Diisi")))),IF(J183="A/B/C/D/E",IF(K183="A",1,IF(K183="B",0.75,IF(K183="C",0.5,IF(K183="D",0.25,IF(K183="E",0,"Blm Diisi"))))),IF(J183="%",IF(K183="","Blm Diisi",K183),IF(J183="Jumlah",IF(K183="","Blm Diisi",""),IF(J183="Rupiah",IF(K183="","Blm Diisi",""),IF(J183="","","-"))))))))</f>
        <v>1</v>
      </c>
      <c r="M183" s="335"/>
      <c r="P183" s="299" t="s">
        <v>834</v>
      </c>
    </row>
    <row r="184" spans="1:16" s="331" customFormat="1" ht="225">
      <c r="A184" s="318">
        <v>190</v>
      </c>
      <c r="B184" s="332"/>
      <c r="C184" s="333"/>
      <c r="D184" s="333"/>
      <c r="E184" s="333"/>
      <c r="F184" s="333" t="s">
        <v>157</v>
      </c>
      <c r="G184" s="415" t="s">
        <v>482</v>
      </c>
      <c r="H184" s="335"/>
      <c r="I184" s="408" t="s">
        <v>645</v>
      </c>
      <c r="J184" s="335" t="s">
        <v>156</v>
      </c>
      <c r="K184" s="167" t="s">
        <v>824</v>
      </c>
      <c r="L184" s="335">
        <f>IF(J184="Ya/Tidak",IF(K184="Ya",1,IF(K184="Tidak",0,"Blm Diisi")),IF(J184="A/B/C",IF(K184="A",1,IF(K184="B",0.5,IF(K184="C",0,"Blm Diisi"))),IF(J184="A/B/C/D",IF(K184="A",1,IF(K184="B",0.67,IF(K184="C",0.33,IF(K184="D",0,"Blm Diisi")))),IF(J184="A/B/C/D/E",IF(K184="A",1,IF(K184="B",0.75,IF(K184="C",0.5,IF(K184="D",0.25,IF(K184="E",0,"Blm Diisi"))))),IF(J184="%",IF(K184="","Blm Diisi",K184),IF(J184="Jumlah",IF(K184="","Blm Diisi",""),IF(J184="Rupiah",IF(K184="","Blm Diisi",""),IF(J184="","","-"))))))))</f>
        <v>1</v>
      </c>
      <c r="M184" s="335"/>
      <c r="P184" s="299" t="s">
        <v>844</v>
      </c>
    </row>
    <row r="185" spans="1:16">
      <c r="A185" s="313">
        <v>191</v>
      </c>
      <c r="B185" s="412"/>
      <c r="C185" s="404"/>
      <c r="D185" s="404"/>
      <c r="E185" s="404" t="s">
        <v>11</v>
      </c>
      <c r="F185" s="622" t="s">
        <v>99</v>
      </c>
      <c r="G185" s="623"/>
      <c r="H185" s="405">
        <v>0.4</v>
      </c>
      <c r="I185" s="406"/>
      <c r="J185" s="405"/>
      <c r="K185" s="405"/>
      <c r="L185" s="405">
        <f>AVERAGE(L186:L191)*H185</f>
        <v>0.22266666666666671</v>
      </c>
      <c r="M185" s="405"/>
      <c r="P185" s="406"/>
    </row>
    <row r="186" spans="1:16" s="331" customFormat="1" ht="195">
      <c r="A186" s="318">
        <v>192</v>
      </c>
      <c r="B186" s="332"/>
      <c r="C186" s="333"/>
      <c r="D186" s="333"/>
      <c r="E186" s="333"/>
      <c r="F186" s="333" t="s">
        <v>152</v>
      </c>
      <c r="G186" s="415" t="s">
        <v>483</v>
      </c>
      <c r="H186" s="335"/>
      <c r="I186" s="408" t="s">
        <v>647</v>
      </c>
      <c r="J186" s="335" t="s">
        <v>156</v>
      </c>
      <c r="K186" s="167" t="s">
        <v>825</v>
      </c>
      <c r="L186" s="335">
        <f t="shared" ref="L186:L191" si="6">IF(J186="Ya/Tidak",IF(K186="Ya",1,IF(K186="Tidak",0,"Blm Diisi")),IF(J186="A/B/C",IF(K186="A",1,IF(K186="B",0.5,IF(K186="C",0,"Blm Diisi"))),IF(J186="A/B/C/D",IF(K186="A",1,IF(K186="B",0.67,IF(K186="C",0.33,IF(K186="D",0,"Blm Diisi")))),IF(J186="A/B/C/D/E",IF(K186="A",1,IF(K186="B",0.75,IF(K186="C",0.5,IF(K186="D",0.25,IF(K186="E",0,"Blm Diisi"))))),IF(J186="%",IF(K186="","Blm Diisi",K186),IF(J186="Jumlah",IF(K186="","Blm Diisi",""),IF(J186="Rupiah",IF(K186="","Blm Diisi",""),IF(J186="","","-"))))))))</f>
        <v>0.67</v>
      </c>
      <c r="M186" s="335"/>
      <c r="P186" s="299" t="s">
        <v>837</v>
      </c>
    </row>
    <row r="187" spans="1:16" s="331" customFormat="1" ht="135">
      <c r="A187" s="313">
        <v>193</v>
      </c>
      <c r="B187" s="332"/>
      <c r="C187" s="333"/>
      <c r="D187" s="333"/>
      <c r="E187" s="333"/>
      <c r="F187" s="333" t="s">
        <v>155</v>
      </c>
      <c r="G187" s="415" t="s">
        <v>484</v>
      </c>
      <c r="H187" s="335"/>
      <c r="I187" s="408" t="s">
        <v>796</v>
      </c>
      <c r="J187" s="335" t="s">
        <v>156</v>
      </c>
      <c r="K187" s="167" t="s">
        <v>825</v>
      </c>
      <c r="L187" s="335">
        <f t="shared" si="6"/>
        <v>0.67</v>
      </c>
      <c r="M187" s="335"/>
      <c r="P187" s="299" t="s">
        <v>845</v>
      </c>
    </row>
    <row r="188" spans="1:16" s="331" customFormat="1" ht="195">
      <c r="A188" s="318">
        <v>194</v>
      </c>
      <c r="B188" s="332"/>
      <c r="C188" s="333"/>
      <c r="D188" s="333"/>
      <c r="E188" s="333"/>
      <c r="F188" s="333" t="s">
        <v>157</v>
      </c>
      <c r="G188" s="415" t="s">
        <v>527</v>
      </c>
      <c r="H188" s="335"/>
      <c r="I188" s="408" t="s">
        <v>797</v>
      </c>
      <c r="J188" s="335" t="s">
        <v>156</v>
      </c>
      <c r="K188" s="167" t="s">
        <v>825</v>
      </c>
      <c r="L188" s="335">
        <f t="shared" si="6"/>
        <v>0.67</v>
      </c>
      <c r="M188" s="335"/>
      <c r="P188" s="299" t="s">
        <v>844</v>
      </c>
    </row>
    <row r="189" spans="1:16" s="331" customFormat="1" ht="165">
      <c r="A189" s="313">
        <v>195</v>
      </c>
      <c r="B189" s="332"/>
      <c r="C189" s="333"/>
      <c r="D189" s="333"/>
      <c r="E189" s="333"/>
      <c r="F189" s="333" t="s">
        <v>164</v>
      </c>
      <c r="G189" s="415" t="s">
        <v>528</v>
      </c>
      <c r="H189" s="335"/>
      <c r="I189" s="408" t="s">
        <v>798</v>
      </c>
      <c r="J189" s="335" t="s">
        <v>156</v>
      </c>
      <c r="K189" s="167" t="s">
        <v>827</v>
      </c>
      <c r="L189" s="335">
        <f t="shared" si="6"/>
        <v>0.33</v>
      </c>
      <c r="M189" s="335"/>
      <c r="P189" s="299" t="s">
        <v>836</v>
      </c>
    </row>
    <row r="190" spans="1:16" s="331" customFormat="1" ht="135">
      <c r="A190" s="318">
        <v>196</v>
      </c>
      <c r="B190" s="332"/>
      <c r="C190" s="333"/>
      <c r="D190" s="333"/>
      <c r="E190" s="333"/>
      <c r="F190" s="333" t="s">
        <v>165</v>
      </c>
      <c r="G190" s="415" t="s">
        <v>485</v>
      </c>
      <c r="H190" s="335"/>
      <c r="I190" s="408" t="s">
        <v>648</v>
      </c>
      <c r="J190" s="335" t="s">
        <v>156</v>
      </c>
      <c r="K190" s="167" t="s">
        <v>825</v>
      </c>
      <c r="L190" s="335">
        <f t="shared" si="6"/>
        <v>0.67</v>
      </c>
      <c r="M190" s="335"/>
      <c r="P190" s="299" t="s">
        <v>836</v>
      </c>
    </row>
    <row r="191" spans="1:16" s="331" customFormat="1" ht="150">
      <c r="A191" s="313">
        <v>197</v>
      </c>
      <c r="B191" s="332"/>
      <c r="C191" s="333"/>
      <c r="D191" s="333"/>
      <c r="E191" s="333"/>
      <c r="F191" s="333" t="s">
        <v>167</v>
      </c>
      <c r="G191" s="415" t="s">
        <v>795</v>
      </c>
      <c r="H191" s="335"/>
      <c r="I191" s="408" t="s">
        <v>650</v>
      </c>
      <c r="J191" s="335" t="s">
        <v>156</v>
      </c>
      <c r="K191" s="167" t="s">
        <v>827</v>
      </c>
      <c r="L191" s="335">
        <f t="shared" si="6"/>
        <v>0.33</v>
      </c>
      <c r="M191" s="335"/>
      <c r="P191" s="299" t="s">
        <v>838</v>
      </c>
    </row>
    <row r="192" spans="1:16">
      <c r="A192" s="318">
        <v>198</v>
      </c>
      <c r="B192" s="412"/>
      <c r="C192" s="404"/>
      <c r="D192" s="404"/>
      <c r="E192" s="404" t="s">
        <v>13</v>
      </c>
      <c r="F192" s="622" t="s">
        <v>100</v>
      </c>
      <c r="G192" s="623"/>
      <c r="H192" s="405">
        <v>0.6</v>
      </c>
      <c r="I192" s="406"/>
      <c r="J192" s="405"/>
      <c r="K192" s="405"/>
      <c r="L192" s="405">
        <f>AVERAGE(L193:L196)*H192</f>
        <v>0.33749999999999997</v>
      </c>
      <c r="M192" s="405"/>
      <c r="P192" s="406"/>
    </row>
    <row r="193" spans="1:16" s="331" customFormat="1" ht="180">
      <c r="A193" s="313">
        <v>199</v>
      </c>
      <c r="B193" s="332"/>
      <c r="C193" s="333"/>
      <c r="D193" s="333"/>
      <c r="E193" s="333"/>
      <c r="F193" s="333" t="s">
        <v>152</v>
      </c>
      <c r="G193" s="415" t="s">
        <v>486</v>
      </c>
      <c r="H193" s="335"/>
      <c r="I193" s="408" t="s">
        <v>804</v>
      </c>
      <c r="J193" s="335" t="s">
        <v>180</v>
      </c>
      <c r="K193" s="167" t="s">
        <v>825</v>
      </c>
      <c r="L193" s="335">
        <f>IF(J193="Ya/Tidak",IF(K193="Ya",1,IF(K193="Tidak",0,"Blm Diisi")),IF(J193="A/B/C",IF(K193="A",1,IF(K193="B",0.5,IF(K193="C",0,"Blm Diisi"))),IF(J193="A/B/C/D",IF(K193="A",1,IF(K193="B",0.67,IF(K193="C",0.33,IF(K193="D",0,"Blm Diisi")))),IF(J193="A/B/C/D/E",IF(K193="A",1,IF(K193="B",0.75,IF(K193="C",0.5,IF(K193="D",0.25,IF(K193="E",0,"Blm Diisi"))))),IF(J193="%",IF(K193="","Blm Diisi",K193),IF(J193="Jumlah",IF(K193="","Blm Diisi",""),IF(J193="Rupiah",IF(K193="","Blm Diisi",""),IF(J193="","","-"))))))))</f>
        <v>0.75</v>
      </c>
      <c r="M193" s="335"/>
      <c r="P193" s="299" t="s">
        <v>832</v>
      </c>
    </row>
    <row r="194" spans="1:16" s="331" customFormat="1" ht="210">
      <c r="A194" s="318">
        <v>200</v>
      </c>
      <c r="B194" s="332"/>
      <c r="C194" s="333"/>
      <c r="D194" s="333"/>
      <c r="E194" s="333"/>
      <c r="F194" s="333" t="s">
        <v>155</v>
      </c>
      <c r="G194" s="415" t="s">
        <v>487</v>
      </c>
      <c r="H194" s="335"/>
      <c r="I194" s="408" t="s">
        <v>800</v>
      </c>
      <c r="J194" s="335" t="s">
        <v>156</v>
      </c>
      <c r="K194" s="167" t="s">
        <v>827</v>
      </c>
      <c r="L194" s="335">
        <f>IF(J194="Ya/Tidak",IF(K194="Ya",1,IF(K194="Tidak",0,"Blm Diisi")),IF(J194="A/B/C",IF(K194="A",1,IF(K194="B",0.5,IF(K194="C",0,"Blm Diisi"))),IF(J194="A/B/C/D",IF(K194="A",1,IF(K194="B",0.67,IF(K194="C",0.33,IF(K194="D",0,"Blm Diisi")))),IF(J194="A/B/C/D/E",IF(K194="A",1,IF(K194="B",0.75,IF(K194="C",0.5,IF(K194="D",0.25,IF(K194="E",0,"Blm Diisi"))))),IF(J194="%",IF(K194="","Blm Diisi",K194),IF(J194="Jumlah",IF(K194="","Blm Diisi",""),IF(J194="Rupiah",IF(K194="","Blm Diisi",""),IF(J194="","","-"))))))))</f>
        <v>0.33</v>
      </c>
      <c r="M194" s="335"/>
      <c r="P194" s="299" t="s">
        <v>833</v>
      </c>
    </row>
    <row r="195" spans="1:16" s="331" customFormat="1" ht="105">
      <c r="A195" s="313">
        <v>201</v>
      </c>
      <c r="B195" s="332"/>
      <c r="C195" s="333"/>
      <c r="D195" s="333"/>
      <c r="E195" s="333"/>
      <c r="F195" s="333" t="s">
        <v>157</v>
      </c>
      <c r="G195" s="415" t="s">
        <v>488</v>
      </c>
      <c r="H195" s="335"/>
      <c r="I195" s="408" t="s">
        <v>801</v>
      </c>
      <c r="J195" s="335" t="s">
        <v>156</v>
      </c>
      <c r="K195" s="167" t="s">
        <v>825</v>
      </c>
      <c r="L195" s="335">
        <f>IF(J195="Ya/Tidak",IF(K195="Ya",1,IF(K195="Tidak",0,"Blm Diisi")),IF(J195="A/B/C",IF(K195="A",1,IF(K195="B",0.5,IF(K195="C",0,"Blm Diisi"))),IF(J195="A/B/C/D",IF(K195="A",1,IF(K195="B",0.67,IF(K195="C",0.33,IF(K195="D",0,"Blm Diisi")))),IF(J195="A/B/C/D/E",IF(K195="A",1,IF(K195="B",0.75,IF(K195="C",0.5,IF(K195="D",0.25,IF(K195="E",0,"Blm Diisi"))))),IF(J195="%",IF(K195="","Blm Diisi",K195),IF(J195="Jumlah",IF(K195="","Blm Diisi",""),IF(J195="Rupiah",IF(K195="","Blm Diisi",""),IF(J195="","","-"))))))))</f>
        <v>0.67</v>
      </c>
      <c r="M195" s="335"/>
      <c r="P195" s="299"/>
    </row>
    <row r="196" spans="1:16" s="331" customFormat="1" ht="90">
      <c r="A196" s="318">
        <v>202</v>
      </c>
      <c r="B196" s="332"/>
      <c r="C196" s="333"/>
      <c r="D196" s="333"/>
      <c r="E196" s="333"/>
      <c r="F196" s="333" t="s">
        <v>164</v>
      </c>
      <c r="G196" s="415" t="s">
        <v>802</v>
      </c>
      <c r="H196" s="335"/>
      <c r="I196" s="408" t="s">
        <v>803</v>
      </c>
      <c r="J196" s="335" t="s">
        <v>154</v>
      </c>
      <c r="K196" s="167" t="s">
        <v>825</v>
      </c>
      <c r="L196" s="335">
        <f>IF(J196="Ya/Tidak",IF(K196="Ya",1,IF(K196="Tidak",0,"Blm Diisi")),IF(J196="A/B/C",IF(K196="A",1,IF(K196="B",0.5,IF(K196="C",0,"Blm Diisi"))),IF(J196="A/B/C/D",IF(K196="A",1,IF(K196="B",0.67,IF(K196="C",0.33,IF(K196="D",0,"Blm Diisi")))),IF(J196="A/B/C/D/E",IF(K196="A",1,IF(K196="B",0.75,IF(K196="C",0.5,IF(K196="D",0.25,IF(K196="E",0,"Blm Diisi"))))),IF(J196="%",IF(K196="","Blm Diisi",K196),IF(J196="Jumlah",IF(K196="","Blm Diisi",""),IF(J196="Rupiah",IF(K196="","Blm Diisi",""),IF(J196="","","-"))))))))</f>
        <v>0.5</v>
      </c>
      <c r="M196" s="335"/>
      <c r="P196" s="299"/>
    </row>
    <row r="197" spans="1:16">
      <c r="A197" s="313">
        <v>203</v>
      </c>
      <c r="B197" s="412"/>
      <c r="C197" s="404"/>
      <c r="D197" s="404"/>
      <c r="E197" s="404" t="s">
        <v>15</v>
      </c>
      <c r="F197" s="622" t="s">
        <v>102</v>
      </c>
      <c r="G197" s="623"/>
      <c r="H197" s="405">
        <v>0.7</v>
      </c>
      <c r="I197" s="406"/>
      <c r="J197" s="405"/>
      <c r="K197" s="405"/>
      <c r="L197" s="405">
        <f>AVERAGE(L198:L200)*H197</f>
        <v>0.33133333333333331</v>
      </c>
      <c r="M197" s="405"/>
      <c r="P197" s="406"/>
    </row>
    <row r="198" spans="1:16" s="331" customFormat="1" ht="150">
      <c r="A198" s="318">
        <v>204</v>
      </c>
      <c r="B198" s="332"/>
      <c r="C198" s="333"/>
      <c r="D198" s="333"/>
      <c r="E198" s="333"/>
      <c r="F198" s="333" t="s">
        <v>152</v>
      </c>
      <c r="G198" s="415" t="s">
        <v>529</v>
      </c>
      <c r="H198" s="335"/>
      <c r="I198" s="408" t="s">
        <v>651</v>
      </c>
      <c r="J198" s="335" t="s">
        <v>180</v>
      </c>
      <c r="K198" s="167" t="s">
        <v>829</v>
      </c>
      <c r="L198" s="335">
        <f>IF(J198="Ya/Tidak",IF(K198="Ya",1,IF(K198="Tidak",0,"Blm Diisi")),IF(J198="A/B/C",IF(K198="A",1,IF(K198="B",0.5,IF(K198="C",0,"Blm Diisi"))),IF(J198="A/B/C/D",IF(K198="A",1,IF(K198="B",0.67,IF(K198="C",0.33,IF(K198="D",0,"Blm Diisi")))),IF(J198="A/B/C/D/E",IF(K198="A",1,IF(K198="B",0.75,IF(K198="C",0.5,IF(K198="D",0.25,IF(K198="E",0,"Blm Diisi"))))),IF(J198="%",IF(K198="","Blm Diisi",K198),IF(J198="Jumlah",IF(K198="","Blm Diisi",""),IF(J198="Rupiah",IF(K198="","Blm Diisi",""),IF(J198="","","-"))))))))</f>
        <v>0.25</v>
      </c>
      <c r="M198" s="335"/>
      <c r="P198" s="299" t="s">
        <v>846</v>
      </c>
    </row>
    <row r="199" spans="1:16" s="331" customFormat="1" ht="75">
      <c r="A199" s="313">
        <v>205</v>
      </c>
      <c r="B199" s="332"/>
      <c r="C199" s="333"/>
      <c r="D199" s="333"/>
      <c r="E199" s="333"/>
      <c r="F199" s="333" t="s">
        <v>155</v>
      </c>
      <c r="G199" s="415" t="s">
        <v>530</v>
      </c>
      <c r="H199" s="335"/>
      <c r="I199" s="408" t="s">
        <v>805</v>
      </c>
      <c r="J199" s="441" t="s">
        <v>154</v>
      </c>
      <c r="K199" s="167" t="s">
        <v>825</v>
      </c>
      <c r="L199" s="335">
        <f>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0.5</v>
      </c>
      <c r="M199" s="335"/>
      <c r="P199" s="299" t="s">
        <v>846</v>
      </c>
    </row>
    <row r="200" spans="1:16" s="331" customFormat="1" ht="120">
      <c r="A200" s="318">
        <v>206</v>
      </c>
      <c r="B200" s="332"/>
      <c r="C200" s="333"/>
      <c r="D200" s="333"/>
      <c r="E200" s="333"/>
      <c r="F200" s="333" t="s">
        <v>157</v>
      </c>
      <c r="G200" s="415" t="s">
        <v>531</v>
      </c>
      <c r="H200" s="335"/>
      <c r="I200" s="408" t="s">
        <v>532</v>
      </c>
      <c r="J200" s="335" t="s">
        <v>156</v>
      </c>
      <c r="K200" s="167" t="s">
        <v>825</v>
      </c>
      <c r="L200" s="335">
        <f>IF(J200="Ya/Tidak",IF(K200="Ya",1,IF(K200="Tidak",0,"Blm Diisi")),IF(J200="A/B/C",IF(K200="A",1,IF(K200="B",0.5,IF(K200="C",0,"Blm Diisi"))),IF(J200="A/B/C/D",IF(K200="A",1,IF(K200="B",0.67,IF(K200="C",0.33,IF(K200="D",0,"Blm Diisi")))),IF(J200="A/B/C/D/E",IF(K200="A",1,IF(K200="B",0.75,IF(K200="C",0.5,IF(K200="D",0.25,IF(K200="E",0,"Blm Diisi"))))),IF(J200="%",IF(K200="","Blm Diisi",K200),IF(J200="Jumlah",IF(K200="","Blm Diisi",""),IF(J200="Rupiah",IF(K200="","Blm Diisi",""),IF(J200="","","-"))))))))</f>
        <v>0.67</v>
      </c>
      <c r="M200" s="335"/>
      <c r="P200" s="299" t="s">
        <v>835</v>
      </c>
    </row>
    <row r="201" spans="1:16">
      <c r="A201" s="313">
        <v>207</v>
      </c>
      <c r="B201" s="412"/>
      <c r="C201" s="404"/>
      <c r="D201" s="404"/>
      <c r="E201" s="404" t="s">
        <v>32</v>
      </c>
      <c r="F201" s="622" t="s">
        <v>101</v>
      </c>
      <c r="G201" s="623"/>
      <c r="H201" s="405">
        <v>0.4</v>
      </c>
      <c r="I201" s="406"/>
      <c r="J201" s="405"/>
      <c r="K201" s="405"/>
      <c r="L201" s="405">
        <f>AVERAGE(L202:L203)*H201</f>
        <v>0.33400000000000002</v>
      </c>
      <c r="M201" s="405"/>
      <c r="P201" s="406"/>
    </row>
    <row r="202" spans="1:16" s="331" customFormat="1" ht="120">
      <c r="A202" s="318">
        <v>208</v>
      </c>
      <c r="B202" s="332"/>
      <c r="C202" s="333"/>
      <c r="D202" s="439"/>
      <c r="E202" s="439"/>
      <c r="F202" s="333" t="s">
        <v>152</v>
      </c>
      <c r="G202" s="440" t="s">
        <v>489</v>
      </c>
      <c r="H202" s="335"/>
      <c r="I202" s="418" t="s">
        <v>652</v>
      </c>
      <c r="J202" s="335" t="s">
        <v>156</v>
      </c>
      <c r="K202" s="167" t="s">
        <v>825</v>
      </c>
      <c r="L202" s="335">
        <f>IF(J202="Ya/Tidak",IF(K202="Ya",1,IF(K202="Tidak",0,"Blm Diisi")),IF(J202="A/B/C",IF(K202="A",1,IF(K202="B",0.5,IF(K202="C",0,"Blm Diisi"))),IF(J202="A/B/C/D",IF(K202="A",1,IF(K202="B",0.67,IF(K202="C",0.33,IF(K202="D",0,"Blm Diisi")))),IF(J202="A/B/C/D/E",IF(K202="A",1,IF(K202="B",0.75,IF(K202="C",0.5,IF(K202="D",0.25,IF(K202="E",0,"Blm Diisi"))))),IF(J202="%",IF(K202="","Blm Diisi",K202),IF(J202="Jumlah",IF(K202="","Blm Diisi",""),IF(J202="Rupiah",IF(K202="","Blm Diisi",""),IF(J202="","","-"))))))))</f>
        <v>0.67</v>
      </c>
      <c r="M202" s="335"/>
      <c r="P202" s="486" t="s">
        <v>841</v>
      </c>
    </row>
    <row r="203" spans="1:16" s="331" customFormat="1" ht="45">
      <c r="A203" s="313">
        <v>209</v>
      </c>
      <c r="B203" s="332"/>
      <c r="C203" s="333"/>
      <c r="D203" s="439"/>
      <c r="E203" s="439"/>
      <c r="F203" s="333" t="s">
        <v>155</v>
      </c>
      <c r="G203" s="440" t="s">
        <v>490</v>
      </c>
      <c r="H203" s="335"/>
      <c r="I203" s="418" t="s">
        <v>491</v>
      </c>
      <c r="J203" s="441" t="s">
        <v>154</v>
      </c>
      <c r="K203" s="167" t="s">
        <v>824</v>
      </c>
      <c r="L203" s="335">
        <f>IF(J203="Ya/Tidak",IF(K203="Ya",1,IF(K203="Tidak",0,"Blm Diisi")),IF(J203="A/B/C",IF(K203="A",1,IF(K203="B",0.5,IF(K203="C",0,"Blm Diisi"))),IF(J203="A/B/C/D",IF(K203="A",1,IF(K203="B",0.67,IF(K203="C",0.33,IF(K203="D",0,"Blm Diisi")))),IF(J203="A/B/C/D/E",IF(K203="A",1,IF(K203="B",0.75,IF(K203="C",0.5,IF(K203="D",0.25,IF(K203="E",0,"Blm Diisi"))))),IF(J203="%",IF(K203="","Blm Diisi",K203),IF(J203="Jumlah",IF(K203="","Blm Diisi",""),IF(J203="Rupiah",IF(K203="","Blm Diisi",""),IF(J203="","","-"))))))))</f>
        <v>1</v>
      </c>
      <c r="M203" s="441"/>
      <c r="P203" s="299" t="s">
        <v>841</v>
      </c>
    </row>
    <row r="204" spans="1:16">
      <c r="A204" s="318">
        <v>210</v>
      </c>
      <c r="B204" s="327"/>
      <c r="C204" s="327" t="s">
        <v>57</v>
      </c>
      <c r="D204" s="442" t="s">
        <v>508</v>
      </c>
      <c r="E204" s="443"/>
      <c r="F204" s="443"/>
      <c r="G204" s="443"/>
      <c r="H204" s="328">
        <v>10</v>
      </c>
      <c r="I204" s="396"/>
      <c r="J204" s="397"/>
      <c r="K204" s="397"/>
      <c r="L204" s="397">
        <f>SUM(L205,L207,L209,L211,L213,L215,L217,L219,L221,L223)</f>
        <v>2.3946000000000001</v>
      </c>
      <c r="M204" s="397"/>
      <c r="P204" s="396"/>
    </row>
    <row r="205" spans="1:16">
      <c r="A205" s="313">
        <v>211</v>
      </c>
      <c r="B205" s="412"/>
      <c r="C205" s="404"/>
      <c r="D205" s="404"/>
      <c r="E205" s="404" t="s">
        <v>9</v>
      </c>
      <c r="F205" s="622" t="s">
        <v>63</v>
      </c>
      <c r="G205" s="623"/>
      <c r="H205" s="405">
        <v>1</v>
      </c>
      <c r="I205" s="406"/>
      <c r="J205" s="405"/>
      <c r="K205" s="405"/>
      <c r="L205" s="405">
        <f>K206/100</f>
        <v>0.47</v>
      </c>
      <c r="M205" s="405"/>
      <c r="P205" s="406"/>
    </row>
    <row r="206" spans="1:16" s="331" customFormat="1" ht="30">
      <c r="A206" s="318">
        <v>212</v>
      </c>
      <c r="B206" s="332"/>
      <c r="C206" s="333"/>
      <c r="D206" s="333"/>
      <c r="E206" s="333"/>
      <c r="F206" s="444" t="s">
        <v>59</v>
      </c>
      <c r="G206" s="415" t="s">
        <v>263</v>
      </c>
      <c r="H206" s="335"/>
      <c r="I206" s="408" t="s">
        <v>264</v>
      </c>
      <c r="J206" s="335" t="s">
        <v>262</v>
      </c>
      <c r="K206" s="300">
        <v>47</v>
      </c>
      <c r="L206" s="335" t="str">
        <f>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v>
      </c>
      <c r="M206" s="335"/>
      <c r="P206" s="299"/>
    </row>
    <row r="207" spans="1:16">
      <c r="A207" s="313">
        <v>213</v>
      </c>
      <c r="B207" s="412"/>
      <c r="C207" s="404"/>
      <c r="D207" s="404"/>
      <c r="E207" s="404" t="s">
        <v>11</v>
      </c>
      <c r="F207" s="622" t="s">
        <v>64</v>
      </c>
      <c r="G207" s="623"/>
      <c r="H207" s="405">
        <v>1</v>
      </c>
      <c r="I207" s="406"/>
      <c r="J207" s="405"/>
      <c r="K207" s="405"/>
      <c r="L207" s="405">
        <f>K208/100</f>
        <v>0.11109999999999999</v>
      </c>
      <c r="M207" s="405"/>
      <c r="P207" s="406"/>
    </row>
    <row r="208" spans="1:16" s="331" customFormat="1" ht="30">
      <c r="A208" s="318">
        <v>214</v>
      </c>
      <c r="B208" s="332"/>
      <c r="C208" s="333"/>
      <c r="D208" s="333"/>
      <c r="E208" s="333"/>
      <c r="F208" s="444" t="s">
        <v>59</v>
      </c>
      <c r="G208" s="415" t="s">
        <v>265</v>
      </c>
      <c r="H208" s="335"/>
      <c r="I208" s="408" t="s">
        <v>266</v>
      </c>
      <c r="J208" s="335" t="s">
        <v>262</v>
      </c>
      <c r="K208" s="300">
        <v>11.11</v>
      </c>
      <c r="L208" s="335" t="str">
        <f>IF(J208="Ya/Tidak",IF(K208="Ya",1,IF(K208="Tidak",0,"Blm Diisi")),IF(J208="A/B/C",IF(K208="A",1,IF(K208="B",0.5,IF(K208="C",0,"Blm Diisi"))),IF(J208="A/B/C/D",IF(K208="A",1,IF(K208="B",0.67,IF(K208="C",0.33,IF(K208="D",0,"Blm Diisi")))),IF(J208="A/B/C/D/E",IF(K208="A",1,IF(K208="B",0.75,IF(K208="C",0.5,IF(K208="D",0.25,IF(K208="E",0,"Blm Diisi"))))),IF(J208="%",IF(K208="","Blm Diisi",K208),IF(J208="Jumlah",IF(K208="","Blm Diisi",""),IF(J208="Rupiah",IF(K208="","Blm Diisi",""),IF(J208="","","-"))))))))</f>
        <v>-</v>
      </c>
      <c r="M208" s="335"/>
      <c r="P208" s="299"/>
    </row>
    <row r="209" spans="1:16">
      <c r="A209" s="313">
        <v>215</v>
      </c>
      <c r="B209" s="412"/>
      <c r="C209" s="404"/>
      <c r="D209" s="404"/>
      <c r="E209" s="404" t="s">
        <v>13</v>
      </c>
      <c r="F209" s="622" t="s">
        <v>65</v>
      </c>
      <c r="G209" s="623"/>
      <c r="H209" s="405">
        <v>1</v>
      </c>
      <c r="I209" s="406"/>
      <c r="J209" s="405"/>
      <c r="K209" s="405"/>
      <c r="L209" s="405">
        <f>K210/100</f>
        <v>0</v>
      </c>
      <c r="M209" s="405"/>
      <c r="P209" s="406"/>
    </row>
    <row r="210" spans="1:16" s="331" customFormat="1" ht="30">
      <c r="A210" s="318">
        <v>216</v>
      </c>
      <c r="B210" s="332"/>
      <c r="C210" s="333"/>
      <c r="D210" s="333"/>
      <c r="E210" s="333"/>
      <c r="F210" s="444" t="s">
        <v>59</v>
      </c>
      <c r="G210" s="415" t="s">
        <v>267</v>
      </c>
      <c r="H210" s="335"/>
      <c r="I210" s="408" t="s">
        <v>268</v>
      </c>
      <c r="J210" s="335" t="s">
        <v>262</v>
      </c>
      <c r="K210" s="300">
        <v>0</v>
      </c>
      <c r="L210" s="335" t="str">
        <f>IF(J210="Ya/Tidak",IF(K210="Ya",1,IF(K210="Tidak",0,"Blm Diisi")),IF(J210="A/B/C",IF(K210="A",1,IF(K210="B",0.5,IF(K210="C",0,"Blm Diisi"))),IF(J210="A/B/C/D",IF(K210="A",1,IF(K210="B",0.67,IF(K210="C",0.33,IF(K210="D",0,"Blm Diisi")))),IF(J210="A/B/C/D/E",IF(K210="A",1,IF(K210="B",0.75,IF(K210="C",0.5,IF(K210="D",0.25,IF(K210="E",0,"Blm Diisi"))))),IF(J210="%",IF(K210="","Blm Diisi",K210),IF(J210="Jumlah",IF(K210="","Blm Diisi",""),IF(J210="Rupiah",IF(K210="","Blm Diisi",""),IF(J210="","","-"))))))))</f>
        <v>-</v>
      </c>
      <c r="M210" s="335"/>
      <c r="P210" s="299"/>
    </row>
    <row r="211" spans="1:16">
      <c r="A211" s="313">
        <v>217</v>
      </c>
      <c r="B211" s="412"/>
      <c r="C211" s="404"/>
      <c r="D211" s="404"/>
      <c r="E211" s="404" t="s">
        <v>15</v>
      </c>
      <c r="F211" s="622" t="s">
        <v>66</v>
      </c>
      <c r="G211" s="623"/>
      <c r="H211" s="405">
        <v>1</v>
      </c>
      <c r="I211" s="406"/>
      <c r="J211" s="405"/>
      <c r="K211" s="405"/>
      <c r="L211" s="405">
        <f>K212/100</f>
        <v>0</v>
      </c>
      <c r="M211" s="405"/>
      <c r="P211" s="406"/>
    </row>
    <row r="212" spans="1:16" s="331" customFormat="1" ht="30">
      <c r="A212" s="318">
        <v>218</v>
      </c>
      <c r="B212" s="332"/>
      <c r="C212" s="333"/>
      <c r="D212" s="333"/>
      <c r="E212" s="333"/>
      <c r="F212" s="333" t="s">
        <v>59</v>
      </c>
      <c r="G212" s="415" t="s">
        <v>269</v>
      </c>
      <c r="H212" s="335"/>
      <c r="I212" s="408" t="s">
        <v>270</v>
      </c>
      <c r="J212" s="335" t="s">
        <v>262</v>
      </c>
      <c r="K212" s="300">
        <v>0</v>
      </c>
      <c r="L212" s="335" t="str">
        <f>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v>
      </c>
      <c r="M212" s="335"/>
      <c r="P212" s="299"/>
    </row>
    <row r="213" spans="1:16">
      <c r="A213" s="313">
        <v>219</v>
      </c>
      <c r="B213" s="412"/>
      <c r="C213" s="404"/>
      <c r="D213" s="404"/>
      <c r="E213" s="404" t="s">
        <v>32</v>
      </c>
      <c r="F213" s="622" t="s">
        <v>806</v>
      </c>
      <c r="G213" s="623"/>
      <c r="H213" s="405">
        <v>1</v>
      </c>
      <c r="I213" s="406"/>
      <c r="J213" s="405"/>
      <c r="K213" s="405"/>
      <c r="L213" s="405">
        <f>K214/100</f>
        <v>0</v>
      </c>
      <c r="M213" s="405"/>
      <c r="P213" s="406"/>
    </row>
    <row r="214" spans="1:16" s="331" customFormat="1" ht="60">
      <c r="A214" s="318">
        <v>220</v>
      </c>
      <c r="B214" s="332"/>
      <c r="C214" s="333"/>
      <c r="D214" s="333"/>
      <c r="E214" s="333"/>
      <c r="F214" s="444" t="s">
        <v>59</v>
      </c>
      <c r="G214" s="415" t="s">
        <v>807</v>
      </c>
      <c r="H214" s="335"/>
      <c r="I214" s="408" t="s">
        <v>340</v>
      </c>
      <c r="J214" s="335" t="s">
        <v>262</v>
      </c>
      <c r="K214" s="300">
        <v>0</v>
      </c>
      <c r="L214" s="335" t="str">
        <f>IF(J214="Ya/Tidak",IF(K214="Ya",1,IF(K214="Tidak",0,"Blm Diisi")),IF(J214="A/B/C",IF(K214="A",1,IF(K214="B",0.5,IF(K214="C",0,"Blm Diisi"))),IF(J214="A/B/C/D",IF(K214="A",1,IF(K214="B",0.67,IF(K214="C",0.33,IF(K214="D",0,"Blm Diisi")))),IF(J214="A/B/C/D/E",IF(K214="A",1,IF(K214="B",0.75,IF(K214="C",0.5,IF(K214="D",0.25,IF(K214="E",0,"Blm Diisi"))))),IF(J214="%",IF(K214="","Blm Diisi",K214),IF(J214="Jumlah",IF(K214="","Blm Diisi",""),IF(J214="Rupiah",IF(K214="","Blm Diisi",""),IF(J214="","","-"))))))))</f>
        <v>-</v>
      </c>
      <c r="M214" s="335"/>
      <c r="P214" s="486" t="s">
        <v>949</v>
      </c>
    </row>
    <row r="215" spans="1:16">
      <c r="A215" s="313">
        <v>221</v>
      </c>
      <c r="B215" s="412"/>
      <c r="C215" s="404"/>
      <c r="D215" s="404"/>
      <c r="E215" s="404" t="s">
        <v>34</v>
      </c>
      <c r="F215" s="622" t="s">
        <v>68</v>
      </c>
      <c r="G215" s="623"/>
      <c r="H215" s="405">
        <v>1</v>
      </c>
      <c r="I215" s="406"/>
      <c r="J215" s="445"/>
      <c r="K215" s="445"/>
      <c r="L215" s="405">
        <f>K216/100</f>
        <v>0</v>
      </c>
      <c r="M215" s="445"/>
      <c r="P215" s="484"/>
    </row>
    <row r="216" spans="1:16" s="331" customFormat="1" ht="45">
      <c r="A216" s="318">
        <v>222</v>
      </c>
      <c r="B216" s="332"/>
      <c r="C216" s="333"/>
      <c r="D216" s="333"/>
      <c r="E216" s="333"/>
      <c r="F216" s="444" t="s">
        <v>59</v>
      </c>
      <c r="G216" s="415" t="s">
        <v>341</v>
      </c>
      <c r="H216" s="335"/>
      <c r="I216" s="446" t="s">
        <v>342</v>
      </c>
      <c r="J216" s="441" t="s">
        <v>262</v>
      </c>
      <c r="K216" s="300"/>
      <c r="L216" s="335" t="str">
        <f>IF(J216="Ya/Tidak",IF(K216="Ya",1,IF(K216="Tidak",0,"Blm Diisi")),IF(J216="A/B/C",IF(K216="A",1,IF(K216="B",0.5,IF(K216="C",0,"Blm Diisi"))),IF(J216="A/B/C/D",IF(K216="A",1,IF(K216="B",0.67,IF(K216="C",0.33,IF(K216="D",0,"Blm Diisi")))),IF(J216="A/B/C/D/E",IF(K216="A",1,IF(K216="B",0.75,IF(K216="C",0.5,IF(K216="D",0.25,IF(K216="E",0,"Blm Diisi"))))),IF(J216="%",IF(K216="","Blm Diisi",K216),IF(J216="Jumlah",IF(K216="","Blm Diisi",""),IF(J216="Rupiah",IF(K216="","Blm Diisi",""),IF(J216="","","-"))))))))</f>
        <v>-</v>
      </c>
      <c r="M216" s="441"/>
      <c r="P216" s="486" t="s">
        <v>950</v>
      </c>
    </row>
    <row r="217" spans="1:16" ht="30">
      <c r="A217" s="313">
        <v>223</v>
      </c>
      <c r="B217" s="412"/>
      <c r="C217" s="404"/>
      <c r="D217" s="404"/>
      <c r="E217" s="447" t="s">
        <v>36</v>
      </c>
      <c r="F217" s="622" t="s">
        <v>70</v>
      </c>
      <c r="G217" s="623"/>
      <c r="H217" s="405">
        <v>1</v>
      </c>
      <c r="I217" s="406"/>
      <c r="J217" s="445"/>
      <c r="K217" s="445"/>
      <c r="L217" s="405">
        <f>K218/100</f>
        <v>0</v>
      </c>
      <c r="M217" s="445"/>
      <c r="P217" s="484"/>
    </row>
    <row r="218" spans="1:16" s="331" customFormat="1" ht="30">
      <c r="A218" s="318">
        <v>224</v>
      </c>
      <c r="B218" s="332"/>
      <c r="C218" s="333"/>
      <c r="D218" s="333"/>
      <c r="E218" s="333"/>
      <c r="F218" s="444" t="s">
        <v>59</v>
      </c>
      <c r="G218" s="415" t="s">
        <v>376</v>
      </c>
      <c r="H218" s="335"/>
      <c r="I218" s="446" t="s">
        <v>377</v>
      </c>
      <c r="J218" s="441" t="s">
        <v>262</v>
      </c>
      <c r="K218" s="300">
        <v>0</v>
      </c>
      <c r="L218" s="335" t="str">
        <f>IF(J218="Ya/Tidak",IF(K218="Ya",1,IF(K218="Tidak",0,"Blm Diisi")),IF(J218="A/B/C",IF(K218="A",1,IF(K218="B",0.5,IF(K218="C",0,"Blm Diisi"))),IF(J218="A/B/C/D",IF(K218="A",1,IF(K218="B",0.67,IF(K218="C",0.33,IF(K218="D",0,"Blm Diisi")))),IF(J218="A/B/C/D/E",IF(K218="A",1,IF(K218="B",0.75,IF(K218="C",0.5,IF(K218="D",0.25,IF(K218="E",0,"Blm Diisi"))))),IF(J218="%",IF(K218="","Blm Diisi",K218),IF(J218="Jumlah",IF(K218="","Blm Diisi",""),IF(J218="Rupiah",IF(K218="","Blm Diisi",""),IF(J218="","","-"))))))))</f>
        <v>-</v>
      </c>
      <c r="M218" s="441"/>
      <c r="P218" s="299"/>
    </row>
    <row r="219" spans="1:16" ht="30">
      <c r="A219" s="313">
        <v>225</v>
      </c>
      <c r="B219" s="412"/>
      <c r="C219" s="404"/>
      <c r="D219" s="404"/>
      <c r="E219" s="404" t="s">
        <v>38</v>
      </c>
      <c r="F219" s="622" t="s">
        <v>109</v>
      </c>
      <c r="G219" s="623"/>
      <c r="H219" s="405">
        <v>1</v>
      </c>
      <c r="I219" s="406"/>
      <c r="J219" s="445"/>
      <c r="K219" s="445"/>
      <c r="L219" s="405">
        <f>K220/5</f>
        <v>0.55090000000000006</v>
      </c>
      <c r="M219" s="445"/>
      <c r="P219" s="484"/>
    </row>
    <row r="220" spans="1:16" s="331" customFormat="1" ht="45">
      <c r="A220" s="318">
        <v>226</v>
      </c>
      <c r="B220" s="332"/>
      <c r="C220" s="333"/>
      <c r="D220" s="333"/>
      <c r="E220" s="333"/>
      <c r="F220" s="444" t="s">
        <v>59</v>
      </c>
      <c r="G220" s="415" t="s">
        <v>451</v>
      </c>
      <c r="H220" s="335"/>
      <c r="I220" s="446" t="s">
        <v>452</v>
      </c>
      <c r="J220" s="441" t="s">
        <v>453</v>
      </c>
      <c r="K220" s="301">
        <v>2.7545000000000002</v>
      </c>
      <c r="L220" s="335" t="str">
        <f>IF(J220="Ya/Tidak",IF(K220="Ya",1,IF(K220="Tidak",0,"Blm Diisi")),IF(J220="A/B/C",IF(K220="A",1,IF(K220="B",0.5,IF(K220="C",0,"Blm Diisi"))),IF(J220="A/B/C/D",IF(K220="A",1,IF(K220="B",0.67,IF(K220="C",0.33,IF(K220="D",0,"Blm Diisi")))),IF(J220="A/B/C/D/E",IF(K220="A",1,IF(K220="B",0.75,IF(K220="C",0.5,IF(K220="D",0.25,IF(K220="E",0,"Blm Diisi"))))),IF(J220="%",IF(K220="","Blm Diisi",K220),IF(J220="Jumlah",IF(K220="","Blm Diisi",""),IF(J220="Rupiah",IF(K220="","Blm Diisi",""),IF(J220="","","-"))))))))</f>
        <v>-</v>
      </c>
      <c r="M220" s="441"/>
      <c r="P220" s="486" t="s">
        <v>865</v>
      </c>
    </row>
    <row r="221" spans="1:16">
      <c r="A221" s="313">
        <v>227</v>
      </c>
      <c r="B221" s="412"/>
      <c r="C221" s="404"/>
      <c r="D221" s="404"/>
      <c r="E221" s="404" t="s">
        <v>108</v>
      </c>
      <c r="F221" s="622" t="s">
        <v>110</v>
      </c>
      <c r="G221" s="623"/>
      <c r="H221" s="405">
        <v>1</v>
      </c>
      <c r="I221" s="406"/>
      <c r="J221" s="445"/>
      <c r="K221" s="445"/>
      <c r="L221" s="405">
        <f>K222/5</f>
        <v>0.4</v>
      </c>
      <c r="M221" s="445"/>
      <c r="P221" s="484"/>
    </row>
    <row r="222" spans="1:16" s="331" customFormat="1" ht="30">
      <c r="A222" s="318">
        <v>228</v>
      </c>
      <c r="B222" s="332"/>
      <c r="C222" s="333"/>
      <c r="D222" s="333"/>
      <c r="E222" s="333"/>
      <c r="F222" s="444" t="s">
        <v>59</v>
      </c>
      <c r="G222" s="415" t="s">
        <v>454</v>
      </c>
      <c r="H222" s="335" t="s">
        <v>183</v>
      </c>
      <c r="I222" s="446" t="s">
        <v>455</v>
      </c>
      <c r="J222" s="441" t="s">
        <v>453</v>
      </c>
      <c r="K222" s="301">
        <v>2</v>
      </c>
      <c r="L222" s="335" t="str">
        <f>IF(J222="Ya/Tidak",IF(K222="Ya",1,IF(K222="Tidak",0,"Blm Diisi")),IF(J222="A/B/C",IF(K222="A",1,IF(K222="B",0.5,IF(K222="C",0,"Blm Diisi"))),IF(J222="A/B/C/D",IF(K222="A",1,IF(K222="B",0.67,IF(K222="C",0.33,IF(K222="D",0,"Blm Diisi")))),IF(J222="A/B/C/D/E",IF(K222="A",1,IF(K222="B",0.75,IF(K222="C",0.5,IF(K222="D",0.25,IF(K222="E",0,"Blm Diisi"))))),IF(J222="%",IF(K222="","Blm Diisi",K222),IF(J222="Jumlah",IF(K222="","Blm Diisi",""),IF(J222="Rupiah",IF(K222="","Blm Diisi",""),IF(J222="","","-"))))))))</f>
        <v>-</v>
      </c>
      <c r="M222" s="441"/>
      <c r="P222" s="486" t="s">
        <v>842</v>
      </c>
    </row>
    <row r="223" spans="1:16">
      <c r="A223" s="313">
        <v>229</v>
      </c>
      <c r="B223" s="412"/>
      <c r="C223" s="404"/>
      <c r="D223" s="404"/>
      <c r="E223" s="404" t="s">
        <v>111</v>
      </c>
      <c r="F223" s="626" t="s">
        <v>493</v>
      </c>
      <c r="G223" s="627"/>
      <c r="H223" s="405">
        <v>1</v>
      </c>
      <c r="I223" s="406"/>
      <c r="J223" s="445"/>
      <c r="K223" s="445"/>
      <c r="L223" s="405">
        <f>K224/100</f>
        <v>0.86260000000000003</v>
      </c>
      <c r="M223" s="445"/>
      <c r="P223" s="484"/>
    </row>
    <row r="224" spans="1:16" s="331" customFormat="1" ht="90">
      <c r="A224" s="318">
        <v>230</v>
      </c>
      <c r="B224" s="332"/>
      <c r="C224" s="333"/>
      <c r="D224" s="333"/>
      <c r="E224" s="333"/>
      <c r="F224" s="444" t="s">
        <v>59</v>
      </c>
      <c r="G224" s="415" t="s">
        <v>492</v>
      </c>
      <c r="H224" s="335"/>
      <c r="I224" s="448" t="s">
        <v>494</v>
      </c>
      <c r="J224" s="441" t="s">
        <v>262</v>
      </c>
      <c r="K224" s="301">
        <v>86.26</v>
      </c>
      <c r="L224" s="335" t="str">
        <f>IF(J224="Ya/Tidak",IF(K224="Ya",1,IF(K224="Tidak",0,"Blm Diisi")),IF(J224="A/B/C",IF(K224="A",1,IF(K224="B",0.5,IF(K224="C",0,"Blm Diisi"))),IF(J224="A/B/C/D",IF(K224="A",1,IF(K224="B",0.67,IF(K224="C",0.33,IF(K224="D",0,"Blm Diisi")))),IF(J224="A/B/C/D/E",IF(K224="A",1,IF(K224="B",0.75,IF(K224="C",0.5,IF(K224="D",0.25,IF(K224="E",0,"Blm Diisi"))))),IF(J224="%",IF(K224="","Blm Diisi",K224),IF(J224="Jumlah",IF(K224="","Blm Diisi",""),IF(J224="Rupiah",IF(K224="","Blm Diisi",""),IF(J224="","","-"))))))))</f>
        <v>-</v>
      </c>
      <c r="M224" s="441"/>
      <c r="P224" s="486" t="s">
        <v>956</v>
      </c>
    </row>
    <row r="225" spans="1:16">
      <c r="A225" s="313">
        <v>231</v>
      </c>
      <c r="B225" s="327"/>
      <c r="C225" s="327" t="s">
        <v>534</v>
      </c>
      <c r="D225" s="571" t="s">
        <v>75</v>
      </c>
      <c r="E225" s="572"/>
      <c r="F225" s="572"/>
      <c r="G225" s="572"/>
      <c r="H225" s="328">
        <v>30</v>
      </c>
      <c r="I225" s="449"/>
      <c r="J225" s="397"/>
      <c r="K225" s="397"/>
      <c r="L225" s="397">
        <f>SUM(L226,L244,L273,L283,L293,L322,L343,L380)</f>
        <v>17.230594545122642</v>
      </c>
      <c r="M225" s="397"/>
      <c r="P225" s="396"/>
    </row>
    <row r="226" spans="1:16">
      <c r="A226" s="318">
        <v>232</v>
      </c>
      <c r="B226" s="355"/>
      <c r="C226" s="356"/>
      <c r="D226" s="450">
        <v>1</v>
      </c>
      <c r="E226" s="586" t="s">
        <v>8</v>
      </c>
      <c r="F226" s="587"/>
      <c r="G226" s="588"/>
      <c r="H226" s="401">
        <v>3</v>
      </c>
      <c r="I226" s="414"/>
      <c r="J226" s="401"/>
      <c r="K226" s="401"/>
      <c r="L226" s="401">
        <f>SUM(L227,L237,L242)</f>
        <v>0.82954545454545459</v>
      </c>
      <c r="M226" s="401"/>
      <c r="P226" s="414"/>
    </row>
    <row r="227" spans="1:16">
      <c r="A227" s="313">
        <v>233</v>
      </c>
      <c r="B227" s="412"/>
      <c r="C227" s="404"/>
      <c r="D227" s="404"/>
      <c r="E227" s="404" t="s">
        <v>9</v>
      </c>
      <c r="F227" s="626" t="s">
        <v>114</v>
      </c>
      <c r="G227" s="627"/>
      <c r="H227" s="405">
        <v>1.5</v>
      </c>
      <c r="I227" s="406"/>
      <c r="J227" s="405"/>
      <c r="K227" s="405"/>
      <c r="L227" s="405">
        <f>AVERAGE(L228:L236)*H227</f>
        <v>7.9545454545454544E-2</v>
      </c>
      <c r="M227" s="405"/>
      <c r="P227" s="406"/>
    </row>
    <row r="228" spans="1:16" s="331" customFormat="1" ht="30">
      <c r="A228" s="318">
        <v>234</v>
      </c>
      <c r="B228" s="332"/>
      <c r="C228" s="333"/>
      <c r="D228" s="333"/>
      <c r="E228" s="333"/>
      <c r="F228" s="407" t="s">
        <v>152</v>
      </c>
      <c r="G228" s="341" t="s">
        <v>182</v>
      </c>
      <c r="H228" s="335" t="s">
        <v>183</v>
      </c>
      <c r="I228" s="408" t="s">
        <v>184</v>
      </c>
      <c r="J228" s="335" t="s">
        <v>185</v>
      </c>
      <c r="K228" s="451">
        <f>IF(OR(K229="",K230=""),"Blm Diisi",IF(K230/K229&gt;1,1,K230/K229))</f>
        <v>0</v>
      </c>
      <c r="L228" s="335">
        <f t="shared" ref="L228:L236" si="7">IF(J228="Ya/Tidak",IF(K228="Ya",1,IF(K228="Tidak",0,"Blm Diisi")),IF(J228="A/B/C",IF(K228="A",1,IF(K228="B",0.5,IF(K228="C",0,"Blm Diisi"))),IF(J228="A/B/C/D",IF(K228="A",1,IF(K228="B",0.67,IF(K228="C",0.33,IF(K228="D",0,"Blm Diisi")))),IF(J228="A/B/C/D/E",IF(K228="A",1,IF(K228="B",0.75,IF(K228="C",0.5,IF(K228="D",0.25,IF(K228="E",0,"Blm Diisi"))))),IF(J228="%",IF(K228="","Blm Diisi",K228),IF(J228="Jumlah",IF(K228="","Blm Diisi",""),IF(J228="Rupiah",IF(K228="","Blm Diisi",""),IF(J228="","","-"))))))))</f>
        <v>0</v>
      </c>
      <c r="M228" s="335"/>
      <c r="P228" s="486" t="s">
        <v>951</v>
      </c>
    </row>
    <row r="229" spans="1:16" s="331" customFormat="1">
      <c r="A229" s="313">
        <v>235</v>
      </c>
      <c r="B229" s="332"/>
      <c r="C229" s="333"/>
      <c r="D229" s="333"/>
      <c r="E229" s="333"/>
      <c r="F229" s="407" t="s">
        <v>183</v>
      </c>
      <c r="G229" s="452" t="s">
        <v>189</v>
      </c>
      <c r="H229" s="335" t="s">
        <v>183</v>
      </c>
      <c r="I229" s="408" t="s">
        <v>183</v>
      </c>
      <c r="J229" s="335" t="s">
        <v>186</v>
      </c>
      <c r="K229" s="300">
        <v>14</v>
      </c>
      <c r="L229" s="335" t="str">
        <f>IF(J229="Ya/Tidak",IF(K229="Ya",1,IF(K229="Tidak",0,"Blm Diisi")),IF(J229="A/B/C",IF(K229="A",1,IF(K229="B",0.5,IF(K229="C",0,"Blm Diisi"))),IF(J229="A/B/C/D",IF(K229="A",1,IF(K229="B",0.67,IF(K229="C",0.33,IF(K229="D",0,"Blm Diisi")))),IF(J229="A/B/C/D/E",IF(K229="A",1,IF(K229="B",0.75,IF(K229="C",0.5,IF(K229="D",0.25,IF(K229="E",0,"Blm Diisi"))))),IF(J229="%",IF(K229="","Blm Diisi",K229),IF(J229="Jumlah",IF(K229="","Blm Diisi",""),IF(J229="Rupiah",IF(K229="","Blm Diisi",""),IF(J229="","","-"))))))))</f>
        <v/>
      </c>
      <c r="M229" s="335"/>
      <c r="P229" s="299"/>
    </row>
    <row r="230" spans="1:16" s="331" customFormat="1">
      <c r="A230" s="318">
        <v>236</v>
      </c>
      <c r="B230" s="332"/>
      <c r="C230" s="333"/>
      <c r="D230" s="333"/>
      <c r="E230" s="333"/>
      <c r="F230" s="407" t="s">
        <v>183</v>
      </c>
      <c r="G230" s="452" t="s">
        <v>190</v>
      </c>
      <c r="H230" s="335" t="s">
        <v>183</v>
      </c>
      <c r="I230" s="408" t="s">
        <v>183</v>
      </c>
      <c r="J230" s="335" t="s">
        <v>186</v>
      </c>
      <c r="K230" s="300">
        <v>0</v>
      </c>
      <c r="L230" s="335" t="str">
        <f>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
      </c>
      <c r="M230" s="335"/>
      <c r="P230" s="299"/>
    </row>
    <row r="231" spans="1:16" s="331" customFormat="1" ht="45">
      <c r="A231" s="313">
        <v>237</v>
      </c>
      <c r="B231" s="332"/>
      <c r="C231" s="333"/>
      <c r="D231" s="333"/>
      <c r="E231" s="333"/>
      <c r="F231" s="407" t="s">
        <v>155</v>
      </c>
      <c r="G231" s="341" t="s">
        <v>187</v>
      </c>
      <c r="H231" s="335"/>
      <c r="I231" s="408" t="s">
        <v>188</v>
      </c>
      <c r="J231" s="335" t="s">
        <v>185</v>
      </c>
      <c r="K231" s="451">
        <f>IF(OR(K232="",K233=""),"Blm Diisi",IF(K233/K232&gt;1,1,K233/K232))</f>
        <v>0</v>
      </c>
      <c r="L231" s="335">
        <f t="shared" si="7"/>
        <v>0</v>
      </c>
      <c r="M231" s="335"/>
      <c r="P231" s="299" t="s">
        <v>951</v>
      </c>
    </row>
    <row r="232" spans="1:16" s="331" customFormat="1">
      <c r="A232" s="318">
        <v>238</v>
      </c>
      <c r="B232" s="332"/>
      <c r="C232" s="333"/>
      <c r="D232" s="333"/>
      <c r="E232" s="333"/>
      <c r="F232" s="407"/>
      <c r="G232" s="452" t="s">
        <v>190</v>
      </c>
      <c r="H232" s="335"/>
      <c r="I232" s="408"/>
      <c r="J232" s="335" t="s">
        <v>186</v>
      </c>
      <c r="K232" s="300">
        <v>7</v>
      </c>
      <c r="L232" s="335" t="str">
        <f t="shared" si="7"/>
        <v/>
      </c>
      <c r="M232" s="335"/>
      <c r="P232" s="299"/>
    </row>
    <row r="233" spans="1:16" s="331" customFormat="1" ht="30">
      <c r="A233" s="313">
        <v>239</v>
      </c>
      <c r="B233" s="332"/>
      <c r="C233" s="333"/>
      <c r="D233" s="333"/>
      <c r="E233" s="333"/>
      <c r="F233" s="407"/>
      <c r="G233" s="452" t="s">
        <v>191</v>
      </c>
      <c r="H233" s="335"/>
      <c r="I233" s="408"/>
      <c r="J233" s="335" t="s">
        <v>186</v>
      </c>
      <c r="K233" s="300">
        <v>0</v>
      </c>
      <c r="L233" s="335" t="str">
        <f t="shared" si="7"/>
        <v/>
      </c>
      <c r="M233" s="335"/>
      <c r="P233" s="299"/>
    </row>
    <row r="234" spans="1:16" s="331" customFormat="1" ht="45">
      <c r="A234" s="318">
        <v>240</v>
      </c>
      <c r="B234" s="332"/>
      <c r="C234" s="333"/>
      <c r="D234" s="333"/>
      <c r="E234" s="333"/>
      <c r="F234" s="407" t="s">
        <v>157</v>
      </c>
      <c r="G234" s="341" t="s">
        <v>632</v>
      </c>
      <c r="H234" s="335"/>
      <c r="I234" s="408" t="s">
        <v>633</v>
      </c>
      <c r="J234" s="335" t="s">
        <v>185</v>
      </c>
      <c r="K234" s="451">
        <f>IF(OR(K235="",K236=""),"Blm Diisi",IF(K236/K235&gt;1,1,K236/K235))</f>
        <v>0.15909090909090909</v>
      </c>
      <c r="L234" s="335">
        <f t="shared" si="7"/>
        <v>0.15909090909090909</v>
      </c>
      <c r="M234" s="335"/>
      <c r="P234" s="299"/>
    </row>
    <row r="235" spans="1:16" s="331" customFormat="1">
      <c r="A235" s="313">
        <v>241</v>
      </c>
      <c r="B235" s="332"/>
      <c r="C235" s="333"/>
      <c r="D235" s="333"/>
      <c r="E235" s="333"/>
      <c r="F235" s="407"/>
      <c r="G235" s="452" t="s">
        <v>192</v>
      </c>
      <c r="H235" s="335"/>
      <c r="I235" s="408"/>
      <c r="J235" s="335" t="s">
        <v>186</v>
      </c>
      <c r="K235" s="300">
        <v>44</v>
      </c>
      <c r="L235" s="335" t="str">
        <f t="shared" si="7"/>
        <v/>
      </c>
      <c r="M235" s="335"/>
      <c r="P235" s="299"/>
    </row>
    <row r="236" spans="1:16" s="331" customFormat="1" ht="30">
      <c r="A236" s="318">
        <v>242</v>
      </c>
      <c r="B236" s="332"/>
      <c r="C236" s="333"/>
      <c r="D236" s="333"/>
      <c r="E236" s="333"/>
      <c r="F236" s="407"/>
      <c r="G236" s="452" t="s">
        <v>193</v>
      </c>
      <c r="H236" s="335"/>
      <c r="I236" s="408"/>
      <c r="J236" s="335" t="s">
        <v>186</v>
      </c>
      <c r="K236" s="300">
        <v>7</v>
      </c>
      <c r="L236" s="335" t="str">
        <f t="shared" si="7"/>
        <v/>
      </c>
      <c r="M236" s="335"/>
      <c r="P236" s="299"/>
    </row>
    <row r="237" spans="1:16">
      <c r="A237" s="313">
        <v>243</v>
      </c>
      <c r="B237" s="412"/>
      <c r="C237" s="404"/>
      <c r="D237" s="404"/>
      <c r="E237" s="404" t="s">
        <v>11</v>
      </c>
      <c r="F237" s="626" t="s">
        <v>115</v>
      </c>
      <c r="G237" s="627"/>
      <c r="H237" s="405">
        <v>1</v>
      </c>
      <c r="I237" s="406"/>
      <c r="J237" s="405"/>
      <c r="K237" s="405"/>
      <c r="L237" s="405">
        <f>AVERAGE(L238:L241)*H237</f>
        <v>0.25</v>
      </c>
      <c r="M237" s="405"/>
      <c r="P237" s="406"/>
    </row>
    <row r="238" spans="1:16" s="331" customFormat="1" ht="210">
      <c r="A238" s="318">
        <v>244</v>
      </c>
      <c r="B238" s="332"/>
      <c r="C238" s="333"/>
      <c r="D238" s="333"/>
      <c r="E238" s="333"/>
      <c r="F238" s="407" t="s">
        <v>152</v>
      </c>
      <c r="G238" s="341" t="s">
        <v>603</v>
      </c>
      <c r="H238" s="335"/>
      <c r="I238" s="408" t="s">
        <v>507</v>
      </c>
      <c r="J238" s="335" t="s">
        <v>180</v>
      </c>
      <c r="K238" s="167" t="s">
        <v>827</v>
      </c>
      <c r="L238" s="335">
        <f>IF(J238="Ya/Tidak",IF(K238="Ya",1,IF(K238="Tidak",0,"Blm Diisi")),IF(J238="A/B/C",IF(K238="A",1,IF(K238="B",0.5,IF(K238="C",0,"Blm Diisi"))),IF(J238="A/B/C/D",IF(K238="A",1,IF(K238="B",0.67,IF(K238="C",0.33,IF(K238="D",0,"Blm Diisi")))),IF(J238="A/B/C/D/E",IF(K238="A",1,IF(K238="B",0.75,IF(K238="C",0.5,IF(K238="D",0.25,IF(K238="E",0,"Blm Diisi"))))),IF(J238="%",IF(K238="","Blm Diisi",K238),IF(J238="Jumlah",IF(K238="","Blm Diisi",""),IF(J238="Rupiah",IF(K238="","Blm Diisi",""),IF(J238="","","-"))))))))</f>
        <v>0.5</v>
      </c>
      <c r="M238" s="335"/>
      <c r="P238" s="486" t="s">
        <v>873</v>
      </c>
    </row>
    <row r="239" spans="1:16" s="331" customFormat="1" ht="75">
      <c r="A239" s="313">
        <v>245</v>
      </c>
      <c r="B239" s="332"/>
      <c r="C239" s="333"/>
      <c r="D239" s="333"/>
      <c r="E239" s="333"/>
      <c r="F239" s="407" t="s">
        <v>155</v>
      </c>
      <c r="G239" s="341" t="s">
        <v>194</v>
      </c>
      <c r="H239" s="335"/>
      <c r="I239" s="408"/>
      <c r="J239" s="335" t="s">
        <v>185</v>
      </c>
      <c r="K239" s="451">
        <f>IF(OR(K240="",K241=""),"Blm Diisi",IF(K241/K240&gt;1,1,K241/K240))</f>
        <v>0</v>
      </c>
      <c r="L239" s="335">
        <f>IF(J239="Ya/Tidak",IF(K239="Ya",1,IF(K239="Tidak",0,"Blm Diisi")),IF(J239="A/B/C",IF(K239="A",1,IF(K239="B",0.5,IF(K239="C",0,"Blm Diisi"))),IF(J239="A/B/C/D",IF(K239="A",1,IF(K239="B",0.67,IF(K239="C",0.33,IF(K239="D",0,"Blm Diisi")))),IF(J239="A/B/C/D/E",IF(K239="A",1,IF(K239="B",0.75,IF(K239="C",0.5,IF(K239="D",0.25,IF(K239="E",0,"Blm Diisi"))))),IF(J239="%",IF(K239="","Blm Diisi",K239),IF(J239="Jumlah",IF(K239="","Blm Diisi",""),IF(J239="Rupiah",IF(K239="","Blm Diisi",""),IF(J239="","","-"))))))))</f>
        <v>0</v>
      </c>
      <c r="M239" s="335"/>
      <c r="P239" s="299"/>
    </row>
    <row r="240" spans="1:16" s="331" customFormat="1" ht="114.75" customHeight="1">
      <c r="A240" s="318">
        <v>246</v>
      </c>
      <c r="B240" s="332"/>
      <c r="C240" s="333"/>
      <c r="D240" s="333"/>
      <c r="E240" s="333"/>
      <c r="F240" s="407"/>
      <c r="G240" s="452" t="s">
        <v>195</v>
      </c>
      <c r="H240" s="335"/>
      <c r="I240" s="408" t="s">
        <v>197</v>
      </c>
      <c r="J240" s="335" t="s">
        <v>186</v>
      </c>
      <c r="K240" s="300">
        <v>15</v>
      </c>
      <c r="L240" s="335" t="str">
        <f>IF(J240="Ya/Tidak",IF(K240="Ya",1,IF(K240="Tidak",0,"Blm Diisi")),IF(J240="A/B/C",IF(K240="A",1,IF(K240="B",0.5,IF(K240="C",0,"Blm Diisi"))),IF(J240="A/B/C/D",IF(K240="A",1,IF(K240="B",0.67,IF(K240="C",0.33,IF(K240="D",0,"Blm Diisi")))),IF(J240="A/B/C/D/E",IF(K240="A",1,IF(K240="B",0.75,IF(K240="C",0.5,IF(K240="D",0.25,IF(K240="E",0,"Blm Diisi"))))),IF(J240="%",IF(K240="","Blm Diisi",K240),IF(J240="Jumlah",IF(K240="","Blm Diisi",""),IF(J240="Rupiah",IF(K240="","Blm Diisi",""),IF(J240="","","-"))))))))</f>
        <v/>
      </c>
      <c r="M240" s="335"/>
      <c r="P240" s="299"/>
    </row>
    <row r="241" spans="1:16" s="331" customFormat="1" ht="90">
      <c r="A241" s="313">
        <v>247</v>
      </c>
      <c r="B241" s="332"/>
      <c r="C241" s="333"/>
      <c r="D241" s="333"/>
      <c r="E241" s="333"/>
      <c r="F241" s="407"/>
      <c r="G241" s="452" t="s">
        <v>196</v>
      </c>
      <c r="H241" s="335"/>
      <c r="I241" s="408" t="s">
        <v>198</v>
      </c>
      <c r="J241" s="335" t="s">
        <v>186</v>
      </c>
      <c r="K241" s="300">
        <v>0</v>
      </c>
      <c r="L241" s="335" t="str">
        <f>IF(J241="Ya/Tidak",IF(K241="Ya",1,IF(K241="Tidak",0,"Blm Diisi")),IF(J241="A/B/C",IF(K241="A",1,IF(K241="B",0.5,IF(K241="C",0,"Blm Diisi"))),IF(J241="A/B/C/D",IF(K241="A",1,IF(K241="B",0.67,IF(K241="C",0.33,IF(K241="D",0,"Blm Diisi")))),IF(J241="A/B/C/D/E",IF(K241="A",1,IF(K241="B",0.75,IF(K241="C",0.5,IF(K241="D",0.25,IF(K241="E",0,"Blm Diisi"))))),IF(J241="%",IF(K241="","Blm Diisi",K241),IF(J241="Jumlah",IF(K241="","Blm Diisi",""),IF(J241="Rupiah",IF(K241="","Blm Diisi",""),IF(J241="","","-"))))))))</f>
        <v/>
      </c>
      <c r="M241" s="335"/>
      <c r="P241" s="299"/>
    </row>
    <row r="242" spans="1:16">
      <c r="A242" s="318">
        <v>248</v>
      </c>
      <c r="B242" s="412"/>
      <c r="C242" s="404"/>
      <c r="D242" s="404"/>
      <c r="E242" s="404" t="s">
        <v>13</v>
      </c>
      <c r="F242" s="626" t="s">
        <v>116</v>
      </c>
      <c r="G242" s="627"/>
      <c r="H242" s="405">
        <v>0.5</v>
      </c>
      <c r="I242" s="406"/>
      <c r="J242" s="405"/>
      <c r="K242" s="405"/>
      <c r="L242" s="405">
        <f>AVERAGE(L243)*H242</f>
        <v>0.5</v>
      </c>
      <c r="M242" s="405"/>
      <c r="P242" s="406"/>
    </row>
    <row r="243" spans="1:16" s="331" customFormat="1" ht="135">
      <c r="A243" s="313">
        <v>249</v>
      </c>
      <c r="B243" s="332"/>
      <c r="C243" s="333"/>
      <c r="D243" s="333"/>
      <c r="E243" s="407"/>
      <c r="F243" s="444" t="s">
        <v>59</v>
      </c>
      <c r="G243" s="415" t="s">
        <v>199</v>
      </c>
      <c r="H243" s="335"/>
      <c r="I243" s="408" t="s">
        <v>200</v>
      </c>
      <c r="J243" s="335" t="s">
        <v>156</v>
      </c>
      <c r="K243" s="167" t="s">
        <v>824</v>
      </c>
      <c r="L243" s="335">
        <f>IF(J243="Ya/Tidak",IF(K243="Ya",1,IF(K243="Tidak",0,"Blm Diisi")),IF(J243="A/B/C",IF(K243="A",1,IF(K243="B",0.5,IF(K243="C",0,"Blm Diisi"))),IF(J243="A/B/C/D",IF(K243="A",1,IF(K243="B",0.67,IF(K243="C",0.33,IF(K243="D",0,"Blm Diisi")))),IF(J243="A/B/C/D/E",IF(K243="A",1,IF(K243="B",0.75,IF(K243="C",0.5,IF(K243="D",0.25,IF(K243="E",0,"Blm Diisi"))))),IF(J243="%",IF(K243="","Blm Diisi",K243),IF(J243="Jumlah",IF(K243="","Blm Diisi",""),IF(J243="Rupiah",IF(K243="","Blm Diisi",""),IF(J243="","","-"))))))))</f>
        <v>1</v>
      </c>
      <c r="M243" s="335"/>
      <c r="P243" s="486" t="s">
        <v>874</v>
      </c>
    </row>
    <row r="244" spans="1:16">
      <c r="A244" s="318">
        <v>250</v>
      </c>
      <c r="B244" s="355"/>
      <c r="C244" s="356"/>
      <c r="D244" s="356">
        <v>2</v>
      </c>
      <c r="E244" s="586" t="s">
        <v>17</v>
      </c>
      <c r="F244" s="587"/>
      <c r="G244" s="588"/>
      <c r="H244" s="401">
        <v>3</v>
      </c>
      <c r="I244" s="414"/>
      <c r="J244" s="401"/>
      <c r="K244" s="401"/>
      <c r="L244" s="401">
        <f>SUM(L245,L250)</f>
        <v>2.9333333333333336</v>
      </c>
      <c r="M244" s="401"/>
      <c r="P244" s="414"/>
    </row>
    <row r="245" spans="1:16">
      <c r="A245" s="313">
        <v>251</v>
      </c>
      <c r="B245" s="412"/>
      <c r="C245" s="404"/>
      <c r="D245" s="404"/>
      <c r="E245" s="404" t="s">
        <v>9</v>
      </c>
      <c r="F245" s="626" t="s">
        <v>119</v>
      </c>
      <c r="G245" s="627"/>
      <c r="H245" s="405">
        <v>2</v>
      </c>
      <c r="I245" s="406"/>
      <c r="J245" s="405"/>
      <c r="K245" s="405"/>
      <c r="L245" s="405">
        <f>AVERAGE(L246:L247)*H245</f>
        <v>2</v>
      </c>
      <c r="M245" s="405"/>
      <c r="P245" s="406"/>
    </row>
    <row r="246" spans="1:16" s="331" customFormat="1" ht="90">
      <c r="A246" s="318">
        <v>252</v>
      </c>
      <c r="B246" s="332"/>
      <c r="C246" s="333"/>
      <c r="D246" s="333"/>
      <c r="E246" s="333"/>
      <c r="F246" s="333" t="s">
        <v>152</v>
      </c>
      <c r="G246" s="415" t="s">
        <v>593</v>
      </c>
      <c r="H246" s="335"/>
      <c r="I246" s="408" t="s">
        <v>208</v>
      </c>
      <c r="J246" s="335" t="s">
        <v>154</v>
      </c>
      <c r="K246" s="167" t="s">
        <v>824</v>
      </c>
      <c r="L246" s="335">
        <f>IF(J246="Ya/Tidak",IF(K246="Ya",1,IF(K246="Tidak",0,"Blm Diisi")),IF(J246="A/B/C",IF(K246="A",1,IF(K246="B",0.5,IF(K246="C",0,"Blm Diisi"))),IF(J246="A/B/C/D",IF(K246="A",1,IF(K246="B",0.67,IF(K246="C",0.33,IF(K246="D",0,"Blm Diisi")))),IF(J246="A/B/C/D/E",IF(K246="A",1,IF(K246="B",0.75,IF(K246="C",0.5,IF(K246="D",0.25,IF(K246="E",0,"Blm Diisi"))))),IF(J246="%",IF(K246="","Blm Diisi",K246),IF(J246="Jumlah",IF(K246="","Blm Diisi",""),IF(J246="Rupiah",IF(K246="","Blm Diisi",""),IF(J246="","","-"))))))))</f>
        <v>1</v>
      </c>
      <c r="M246" s="335"/>
      <c r="P246" s="486" t="s">
        <v>885</v>
      </c>
    </row>
    <row r="247" spans="1:16" s="331" customFormat="1" ht="75">
      <c r="A247" s="313">
        <v>253</v>
      </c>
      <c r="B247" s="332"/>
      <c r="C247" s="333"/>
      <c r="D247" s="333"/>
      <c r="E247" s="333"/>
      <c r="F247" s="333" t="s">
        <v>155</v>
      </c>
      <c r="G247" s="415" t="s">
        <v>205</v>
      </c>
      <c r="H247" s="335"/>
      <c r="I247" s="408" t="s">
        <v>209</v>
      </c>
      <c r="J247" s="335" t="s">
        <v>185</v>
      </c>
      <c r="K247" s="451">
        <f>IF(OR(K248="",K249=""),"Blm Diisi",IF(K249/K248&gt;1,1,K249/K248))</f>
        <v>1</v>
      </c>
      <c r="L247" s="335">
        <f>IF(J247="Ya/Tidak",IF(K247="Ya",1,IF(K247="Tidak",0,"Blm Diisi")),IF(J247="A/B/C",IF(K247="A",1,IF(K247="B",0.5,IF(K247="C",0,"Blm Diisi"))),IF(J247="A/B/C/D",IF(K247="A",1,IF(K247="B",0.67,IF(K247="C",0.33,IF(K247="D",0,"Blm Diisi")))),IF(J247="A/B/C/D/E",IF(K247="A",1,IF(K247="B",0.75,IF(K247="C",0.5,IF(K247="D",0.25,IF(K247="E",0,"Blm Diisi"))))),IF(J247="%",IF(K247="","Blm Diisi",K247),IF(J247="Jumlah",IF(K247="","Blm Diisi",""),IF(J247="Rupiah",IF(K247="","Blm Diisi",""),IF(J247="","","-"))))))))</f>
        <v>1</v>
      </c>
      <c r="M247" s="335"/>
      <c r="P247" s="299"/>
    </row>
    <row r="248" spans="1:16" s="331" customFormat="1" ht="30">
      <c r="A248" s="318">
        <v>254</v>
      </c>
      <c r="B248" s="332"/>
      <c r="C248" s="333"/>
      <c r="D248" s="333"/>
      <c r="E248" s="333"/>
      <c r="F248" s="333" t="s">
        <v>183</v>
      </c>
      <c r="G248" s="453" t="s">
        <v>206</v>
      </c>
      <c r="H248" s="335"/>
      <c r="I248" s="408"/>
      <c r="J248" s="335" t="s">
        <v>186</v>
      </c>
      <c r="K248" s="300">
        <v>1</v>
      </c>
      <c r="L248" s="335" t="str">
        <f>IF(J248="Ya/Tidak",IF(K248="Ya",1,IF(K248="Tidak",0,"Blm Diisi")),IF(J248="A/B/C",IF(K248="A",1,IF(K248="B",0.5,IF(K248="C",0,"Blm Diisi"))),IF(J248="A/B/C/D",IF(K248="A",1,IF(K248="B",0.67,IF(K248="C",0.33,IF(K248="D",0,"Blm Diisi")))),IF(J248="A/B/C/D/E",IF(K248="A",1,IF(K248="B",0.75,IF(K248="C",0.5,IF(K248="D",0.25,IF(K248="E",0,"Blm Diisi"))))),IF(J248="%",IF(K248="","Blm Diisi",K248),IF(J248="Jumlah",IF(K248="","Blm Diisi",""),IF(J248="Rupiah",IF(K248="","Blm Diisi",""),IF(J248="","","-"))))))))</f>
        <v/>
      </c>
      <c r="M248" s="335"/>
      <c r="P248" s="299"/>
    </row>
    <row r="249" spans="1:16" s="331" customFormat="1" ht="60">
      <c r="A249" s="313">
        <v>255</v>
      </c>
      <c r="B249" s="332"/>
      <c r="C249" s="333"/>
      <c r="D249" s="333"/>
      <c r="E249" s="333"/>
      <c r="F249" s="333" t="s">
        <v>183</v>
      </c>
      <c r="G249" s="453" t="s">
        <v>207</v>
      </c>
      <c r="H249" s="335"/>
      <c r="I249" s="408"/>
      <c r="J249" s="335" t="s">
        <v>186</v>
      </c>
      <c r="K249" s="300">
        <v>23</v>
      </c>
      <c r="L249" s="335" t="str">
        <f>IF(J249="Ya/Tidak",IF(K249="Ya",1,IF(K249="Tidak",0,"Blm Diisi")),IF(J249="A/B/C",IF(K249="A",1,IF(K249="B",0.5,IF(K249="C",0,"Blm Diisi"))),IF(J249="A/B/C/D",IF(K249="A",1,IF(K249="B",0.67,IF(K249="C",0.33,IF(K249="D",0,"Blm Diisi")))),IF(J249="A/B/C/D/E",IF(K249="A",1,IF(K249="B",0.75,IF(K249="C",0.5,IF(K249="D",0.25,IF(K249="E",0,"Blm Diisi"))))),IF(J249="%",IF(K249="","Blm Diisi",K249),IF(J249="Jumlah",IF(K249="","Blm Diisi",""),IF(J249="Rupiah",IF(K249="","Blm Diisi",""),IF(J249="","","-"))))))))</f>
        <v/>
      </c>
      <c r="M249" s="335"/>
      <c r="P249" s="299"/>
    </row>
    <row r="250" spans="1:16">
      <c r="A250" s="318">
        <v>256</v>
      </c>
      <c r="B250" s="412"/>
      <c r="C250" s="404"/>
      <c r="D250" s="404"/>
      <c r="E250" s="404" t="s">
        <v>11</v>
      </c>
      <c r="F250" s="626" t="s">
        <v>120</v>
      </c>
      <c r="G250" s="627"/>
      <c r="H250" s="405">
        <v>1</v>
      </c>
      <c r="I250" s="406"/>
      <c r="J250" s="405"/>
      <c r="K250" s="405"/>
      <c r="L250" s="405">
        <f>AVERAGE(L251)*H250</f>
        <v>0.93333333333333335</v>
      </c>
      <c r="M250" s="405"/>
      <c r="P250" s="406"/>
    </row>
    <row r="251" spans="1:16" s="331" customFormat="1" ht="90">
      <c r="A251" s="313">
        <v>257</v>
      </c>
      <c r="B251" s="332"/>
      <c r="C251" s="333"/>
      <c r="D251" s="454"/>
      <c r="E251" s="407"/>
      <c r="F251" s="444" t="s">
        <v>59</v>
      </c>
      <c r="G251" s="415" t="s">
        <v>210</v>
      </c>
      <c r="H251" s="335"/>
      <c r="I251" s="408" t="s">
        <v>211</v>
      </c>
      <c r="J251" s="335" t="s">
        <v>185</v>
      </c>
      <c r="K251" s="451">
        <f>IF(OR(K252="",K259="",K266="Blm Diisi"),"Blm Diisi",IF(K259/K252&gt;1,1,K259/K252))</f>
        <v>0.93333333333333335</v>
      </c>
      <c r="L251" s="335">
        <f t="shared" ref="L251:L272" si="8">IF(J251="Ya/Tidak",IF(K251="Ya",1,IF(K251="Tidak",0,"Blm Diisi")),IF(J251="A/B/C",IF(K251="A",1,IF(K251="B",0.5,IF(K251="C",0,"Blm Diisi"))),IF(J251="A/B/C/D",IF(K251="A",1,IF(K251="B",0.67,IF(K251="C",0.33,IF(K251="D",0,"Blm Diisi")))),IF(J251="A/B/C/D/E",IF(K251="A",1,IF(K251="B",0.75,IF(K251="C",0.5,IF(K251="D",0.25,IF(K251="E",0,"Blm Diisi"))))),IF(J251="%",IF(K251="","Blm Diisi",K251),IF(J251="Jumlah",IF(K251="","Blm Diisi",""),IF(J251="Rupiah",IF(K251="","Blm Diisi",""),IF(J251="","","-"))))))))</f>
        <v>0.93333333333333335</v>
      </c>
      <c r="M251" s="335"/>
      <c r="P251" s="486" t="s">
        <v>884</v>
      </c>
    </row>
    <row r="252" spans="1:16" s="331" customFormat="1" ht="30">
      <c r="A252" s="318">
        <v>258</v>
      </c>
      <c r="B252" s="332"/>
      <c r="C252" s="333"/>
      <c r="D252" s="454"/>
      <c r="E252" s="407"/>
      <c r="F252" s="455" t="s">
        <v>59</v>
      </c>
      <c r="G252" s="415" t="s">
        <v>212</v>
      </c>
      <c r="H252" s="335"/>
      <c r="I252" s="408"/>
      <c r="J252" s="335" t="s">
        <v>186</v>
      </c>
      <c r="K252" s="335">
        <v>15</v>
      </c>
      <c r="L252" s="335" t="str">
        <f t="shared" si="8"/>
        <v/>
      </c>
      <c r="M252" s="335"/>
      <c r="P252" s="299"/>
    </row>
    <row r="253" spans="1:16" s="331" customFormat="1">
      <c r="A253" s="313">
        <v>259</v>
      </c>
      <c r="B253" s="332"/>
      <c r="C253" s="333"/>
      <c r="D253" s="454"/>
      <c r="E253" s="407"/>
      <c r="F253" s="455"/>
      <c r="G253" s="453" t="s">
        <v>215</v>
      </c>
      <c r="H253" s="335"/>
      <c r="I253" s="408"/>
      <c r="J253" s="335" t="s">
        <v>186</v>
      </c>
      <c r="K253" s="300">
        <v>0</v>
      </c>
      <c r="L253" s="335" t="str">
        <f t="shared" si="8"/>
        <v/>
      </c>
      <c r="M253" s="335"/>
      <c r="P253" s="299"/>
    </row>
    <row r="254" spans="1:16" s="331" customFormat="1">
      <c r="A254" s="318">
        <v>260</v>
      </c>
      <c r="B254" s="332"/>
      <c r="C254" s="333"/>
      <c r="D254" s="454"/>
      <c r="E254" s="407"/>
      <c r="F254" s="455"/>
      <c r="G254" s="453" t="s">
        <v>216</v>
      </c>
      <c r="H254" s="335"/>
      <c r="I254" s="408"/>
      <c r="J254" s="335" t="s">
        <v>186</v>
      </c>
      <c r="K254" s="300">
        <v>0</v>
      </c>
      <c r="L254" s="335" t="str">
        <f t="shared" si="8"/>
        <v/>
      </c>
      <c r="M254" s="335"/>
      <c r="P254" s="299"/>
    </row>
    <row r="255" spans="1:16" s="331" customFormat="1">
      <c r="A255" s="313">
        <v>261</v>
      </c>
      <c r="B255" s="332"/>
      <c r="C255" s="333"/>
      <c r="D255" s="454"/>
      <c r="E255" s="407"/>
      <c r="F255" s="455"/>
      <c r="G255" s="453" t="s">
        <v>217</v>
      </c>
      <c r="H255" s="335"/>
      <c r="I255" s="408"/>
      <c r="J255" s="335" t="s">
        <v>186</v>
      </c>
      <c r="K255" s="300">
        <v>0</v>
      </c>
      <c r="L255" s="335" t="str">
        <f t="shared" si="8"/>
        <v/>
      </c>
      <c r="M255" s="335"/>
      <c r="P255" s="299"/>
    </row>
    <row r="256" spans="1:16" s="331" customFormat="1">
      <c r="A256" s="318">
        <v>262</v>
      </c>
      <c r="B256" s="332"/>
      <c r="C256" s="333"/>
      <c r="D256" s="454"/>
      <c r="E256" s="407"/>
      <c r="F256" s="455"/>
      <c r="G256" s="453" t="s">
        <v>218</v>
      </c>
      <c r="H256" s="335"/>
      <c r="I256" s="408"/>
      <c r="J256" s="335" t="s">
        <v>186</v>
      </c>
      <c r="K256" s="300">
        <v>0</v>
      </c>
      <c r="L256" s="335" t="str">
        <f t="shared" si="8"/>
        <v/>
      </c>
      <c r="M256" s="335"/>
      <c r="P256" s="299"/>
    </row>
    <row r="257" spans="1:16" s="331" customFormat="1">
      <c r="A257" s="313">
        <v>263</v>
      </c>
      <c r="B257" s="332"/>
      <c r="C257" s="333"/>
      <c r="D257" s="454"/>
      <c r="E257" s="407"/>
      <c r="F257" s="455"/>
      <c r="G257" s="453" t="s">
        <v>219</v>
      </c>
      <c r="H257" s="335"/>
      <c r="I257" s="408"/>
      <c r="J257" s="335" t="s">
        <v>186</v>
      </c>
      <c r="K257" s="300">
        <v>15</v>
      </c>
      <c r="L257" s="335" t="str">
        <f t="shared" si="8"/>
        <v/>
      </c>
      <c r="M257" s="335"/>
      <c r="P257" s="299"/>
    </row>
    <row r="258" spans="1:16" s="331" customFormat="1">
      <c r="A258" s="318">
        <v>264</v>
      </c>
      <c r="B258" s="332"/>
      <c r="C258" s="333"/>
      <c r="D258" s="454"/>
      <c r="E258" s="407"/>
      <c r="F258" s="455"/>
      <c r="G258" s="453" t="s">
        <v>220</v>
      </c>
      <c r="H258" s="335"/>
      <c r="I258" s="408"/>
      <c r="J258" s="335" t="s">
        <v>186</v>
      </c>
      <c r="K258" s="300">
        <v>0</v>
      </c>
      <c r="L258" s="335" t="str">
        <f t="shared" si="8"/>
        <v/>
      </c>
      <c r="M258" s="335"/>
      <c r="P258" s="299"/>
    </row>
    <row r="259" spans="1:16" s="331" customFormat="1" ht="30">
      <c r="A259" s="313">
        <v>265</v>
      </c>
      <c r="B259" s="332"/>
      <c r="C259" s="333"/>
      <c r="D259" s="454"/>
      <c r="E259" s="407"/>
      <c r="F259" s="455" t="s">
        <v>59</v>
      </c>
      <c r="G259" s="415" t="s">
        <v>213</v>
      </c>
      <c r="H259" s="335"/>
      <c r="I259" s="408"/>
      <c r="J259" s="335" t="s">
        <v>186</v>
      </c>
      <c r="K259" s="335">
        <v>14</v>
      </c>
      <c r="L259" s="335" t="str">
        <f t="shared" si="8"/>
        <v/>
      </c>
      <c r="M259" s="335"/>
      <c r="P259" s="299"/>
    </row>
    <row r="260" spans="1:16" s="331" customFormat="1">
      <c r="A260" s="318">
        <v>266</v>
      </c>
      <c r="B260" s="332"/>
      <c r="C260" s="333"/>
      <c r="D260" s="454"/>
      <c r="E260" s="407"/>
      <c r="F260" s="455"/>
      <c r="G260" s="453" t="s">
        <v>215</v>
      </c>
      <c r="H260" s="335"/>
      <c r="I260" s="408"/>
      <c r="J260" s="335" t="s">
        <v>186</v>
      </c>
      <c r="K260" s="300">
        <v>0</v>
      </c>
      <c r="L260" s="335" t="str">
        <f t="shared" si="8"/>
        <v/>
      </c>
      <c r="M260" s="335"/>
      <c r="P260" s="299"/>
    </row>
    <row r="261" spans="1:16" s="331" customFormat="1">
      <c r="A261" s="313">
        <v>267</v>
      </c>
      <c r="B261" s="332"/>
      <c r="C261" s="333"/>
      <c r="D261" s="454"/>
      <c r="E261" s="407"/>
      <c r="F261" s="455"/>
      <c r="G261" s="453" t="s">
        <v>216</v>
      </c>
      <c r="H261" s="335"/>
      <c r="I261" s="408"/>
      <c r="J261" s="335" t="s">
        <v>186</v>
      </c>
      <c r="K261" s="300">
        <v>0</v>
      </c>
      <c r="L261" s="335" t="str">
        <f t="shared" si="8"/>
        <v/>
      </c>
      <c r="M261" s="335"/>
      <c r="P261" s="299"/>
    </row>
    <row r="262" spans="1:16" s="331" customFormat="1">
      <c r="A262" s="318">
        <v>268</v>
      </c>
      <c r="B262" s="332"/>
      <c r="C262" s="333"/>
      <c r="D262" s="454"/>
      <c r="E262" s="407"/>
      <c r="F262" s="455"/>
      <c r="G262" s="453" t="s">
        <v>217</v>
      </c>
      <c r="H262" s="335"/>
      <c r="I262" s="408"/>
      <c r="J262" s="335" t="s">
        <v>186</v>
      </c>
      <c r="K262" s="300">
        <v>0</v>
      </c>
      <c r="L262" s="335" t="str">
        <f t="shared" si="8"/>
        <v/>
      </c>
      <c r="M262" s="335"/>
      <c r="P262" s="299"/>
    </row>
    <row r="263" spans="1:16" s="331" customFormat="1">
      <c r="A263" s="313">
        <v>269</v>
      </c>
      <c r="B263" s="332"/>
      <c r="C263" s="333"/>
      <c r="D263" s="454"/>
      <c r="E263" s="407"/>
      <c r="F263" s="455"/>
      <c r="G263" s="453" t="s">
        <v>218</v>
      </c>
      <c r="H263" s="335"/>
      <c r="I263" s="408"/>
      <c r="J263" s="335" t="s">
        <v>186</v>
      </c>
      <c r="K263" s="300">
        <v>0</v>
      </c>
      <c r="L263" s="335" t="str">
        <f t="shared" si="8"/>
        <v/>
      </c>
      <c r="M263" s="335"/>
      <c r="P263" s="299"/>
    </row>
    <row r="264" spans="1:16" s="331" customFormat="1">
      <c r="A264" s="318">
        <v>270</v>
      </c>
      <c r="B264" s="332"/>
      <c r="C264" s="333"/>
      <c r="D264" s="454"/>
      <c r="E264" s="407"/>
      <c r="F264" s="455"/>
      <c r="G264" s="453" t="s">
        <v>219</v>
      </c>
      <c r="H264" s="335"/>
      <c r="I264" s="408"/>
      <c r="J264" s="335" t="s">
        <v>186</v>
      </c>
      <c r="K264" s="300">
        <v>14</v>
      </c>
      <c r="L264" s="335" t="str">
        <f t="shared" si="8"/>
        <v/>
      </c>
      <c r="M264" s="335"/>
      <c r="P264" s="299"/>
    </row>
    <row r="265" spans="1:16" s="331" customFormat="1">
      <c r="A265" s="313">
        <v>271</v>
      </c>
      <c r="B265" s="332"/>
      <c r="C265" s="333"/>
      <c r="D265" s="454"/>
      <c r="E265" s="407"/>
      <c r="F265" s="455"/>
      <c r="G265" s="453" t="s">
        <v>220</v>
      </c>
      <c r="H265" s="335"/>
      <c r="I265" s="408"/>
      <c r="J265" s="335" t="s">
        <v>186</v>
      </c>
      <c r="K265" s="300">
        <v>0</v>
      </c>
      <c r="L265" s="335" t="str">
        <f t="shared" si="8"/>
        <v/>
      </c>
      <c r="M265" s="335"/>
      <c r="P265" s="299"/>
    </row>
    <row r="266" spans="1:16" s="331" customFormat="1" ht="45">
      <c r="A266" s="318">
        <v>272</v>
      </c>
      <c r="B266" s="332"/>
      <c r="C266" s="333"/>
      <c r="D266" s="454"/>
      <c r="E266" s="407"/>
      <c r="F266" s="455" t="s">
        <v>59</v>
      </c>
      <c r="G266" s="415" t="s">
        <v>214</v>
      </c>
      <c r="H266" s="335"/>
      <c r="I266" s="408"/>
      <c r="J266" s="335" t="s">
        <v>186</v>
      </c>
      <c r="K266" s="335">
        <v>16</v>
      </c>
      <c r="L266" s="335" t="str">
        <f t="shared" si="8"/>
        <v/>
      </c>
      <c r="M266" s="335"/>
      <c r="P266" s="299"/>
    </row>
    <row r="267" spans="1:16" s="331" customFormat="1">
      <c r="A267" s="313">
        <v>273</v>
      </c>
      <c r="B267" s="332"/>
      <c r="C267" s="333"/>
      <c r="D267" s="454"/>
      <c r="E267" s="407"/>
      <c r="F267" s="333"/>
      <c r="G267" s="453" t="s">
        <v>215</v>
      </c>
      <c r="H267" s="335"/>
      <c r="I267" s="408"/>
      <c r="J267" s="335" t="s">
        <v>186</v>
      </c>
      <c r="K267" s="300">
        <v>0</v>
      </c>
      <c r="L267" s="335" t="str">
        <f t="shared" si="8"/>
        <v/>
      </c>
      <c r="M267" s="335"/>
      <c r="P267" s="299"/>
    </row>
    <row r="268" spans="1:16" s="331" customFormat="1">
      <c r="A268" s="318">
        <v>274</v>
      </c>
      <c r="B268" s="332"/>
      <c r="C268" s="333"/>
      <c r="D268" s="454"/>
      <c r="E268" s="407"/>
      <c r="F268" s="333"/>
      <c r="G268" s="453" t="s">
        <v>216</v>
      </c>
      <c r="H268" s="335"/>
      <c r="I268" s="408"/>
      <c r="J268" s="335" t="s">
        <v>186</v>
      </c>
      <c r="K268" s="300">
        <v>0</v>
      </c>
      <c r="L268" s="335" t="str">
        <f t="shared" si="8"/>
        <v/>
      </c>
      <c r="M268" s="335"/>
      <c r="P268" s="299"/>
    </row>
    <row r="269" spans="1:16" s="331" customFormat="1">
      <c r="A269" s="313">
        <v>275</v>
      </c>
      <c r="B269" s="332"/>
      <c r="C269" s="333"/>
      <c r="D269" s="454"/>
      <c r="E269" s="407"/>
      <c r="F269" s="333"/>
      <c r="G269" s="453" t="s">
        <v>217</v>
      </c>
      <c r="H269" s="335"/>
      <c r="I269" s="408"/>
      <c r="J269" s="335" t="s">
        <v>186</v>
      </c>
      <c r="K269" s="300">
        <v>0</v>
      </c>
      <c r="L269" s="335" t="str">
        <f t="shared" si="8"/>
        <v/>
      </c>
      <c r="M269" s="335"/>
      <c r="P269" s="299"/>
    </row>
    <row r="270" spans="1:16" s="331" customFormat="1">
      <c r="A270" s="318">
        <v>276</v>
      </c>
      <c r="B270" s="332"/>
      <c r="C270" s="333"/>
      <c r="D270" s="454"/>
      <c r="E270" s="407"/>
      <c r="F270" s="333"/>
      <c r="G270" s="453" t="s">
        <v>218</v>
      </c>
      <c r="H270" s="335"/>
      <c r="I270" s="408"/>
      <c r="J270" s="335" t="s">
        <v>186</v>
      </c>
      <c r="K270" s="300">
        <v>0</v>
      </c>
      <c r="L270" s="335" t="str">
        <f t="shared" si="8"/>
        <v/>
      </c>
      <c r="M270" s="335"/>
      <c r="P270" s="299"/>
    </row>
    <row r="271" spans="1:16" s="331" customFormat="1">
      <c r="A271" s="313">
        <v>277</v>
      </c>
      <c r="B271" s="332"/>
      <c r="C271" s="333"/>
      <c r="D271" s="454"/>
      <c r="E271" s="407"/>
      <c r="F271" s="333"/>
      <c r="G271" s="453" t="s">
        <v>219</v>
      </c>
      <c r="H271" s="335"/>
      <c r="I271" s="408"/>
      <c r="J271" s="335" t="s">
        <v>186</v>
      </c>
      <c r="K271" s="300">
        <v>16</v>
      </c>
      <c r="L271" s="335" t="str">
        <f t="shared" si="8"/>
        <v/>
      </c>
      <c r="M271" s="335"/>
      <c r="P271" s="299"/>
    </row>
    <row r="272" spans="1:16" s="331" customFormat="1">
      <c r="A272" s="318">
        <v>278</v>
      </c>
      <c r="B272" s="332"/>
      <c r="C272" s="333"/>
      <c r="D272" s="454"/>
      <c r="E272" s="407"/>
      <c r="F272" s="333"/>
      <c r="G272" s="453" t="s">
        <v>220</v>
      </c>
      <c r="H272" s="335"/>
      <c r="I272" s="408"/>
      <c r="J272" s="335" t="s">
        <v>186</v>
      </c>
      <c r="K272" s="300">
        <v>0</v>
      </c>
      <c r="L272" s="335" t="str">
        <f t="shared" si="8"/>
        <v/>
      </c>
      <c r="M272" s="335"/>
      <c r="P272" s="299"/>
    </row>
    <row r="273" spans="1:21">
      <c r="A273" s="313">
        <v>279</v>
      </c>
      <c r="B273" s="355"/>
      <c r="C273" s="355"/>
      <c r="D273" s="450">
        <v>3</v>
      </c>
      <c r="E273" s="586" t="s">
        <v>20</v>
      </c>
      <c r="F273" s="587"/>
      <c r="G273" s="588"/>
      <c r="H273" s="401">
        <v>4.5</v>
      </c>
      <c r="I273" s="414"/>
      <c r="J273" s="401"/>
      <c r="K273" s="401"/>
      <c r="L273" s="401">
        <f>SUM(L274,L276,L281)</f>
        <v>1.62</v>
      </c>
      <c r="M273" s="401"/>
      <c r="P273" s="414"/>
    </row>
    <row r="274" spans="1:21">
      <c r="A274" s="318">
        <v>280</v>
      </c>
      <c r="B274" s="412"/>
      <c r="C274" s="404"/>
      <c r="D274" s="404"/>
      <c r="E274" s="404" t="s">
        <v>9</v>
      </c>
      <c r="F274" s="626" t="s">
        <v>61</v>
      </c>
      <c r="G274" s="627"/>
      <c r="H274" s="405">
        <v>1.5</v>
      </c>
      <c r="I274" s="406"/>
      <c r="J274" s="405"/>
      <c r="K274" s="405"/>
      <c r="L274" s="405">
        <f>AVERAGE(L275)*H274</f>
        <v>0.495</v>
      </c>
      <c r="M274" s="405"/>
      <c r="P274" s="406"/>
    </row>
    <row r="275" spans="1:21" s="331" customFormat="1" ht="135">
      <c r="A275" s="313">
        <v>281</v>
      </c>
      <c r="B275" s="332"/>
      <c r="C275" s="333"/>
      <c r="D275" s="333"/>
      <c r="E275" s="333"/>
      <c r="F275" s="444" t="s">
        <v>59</v>
      </c>
      <c r="G275" s="415" t="s">
        <v>244</v>
      </c>
      <c r="H275" s="335"/>
      <c r="I275" s="408" t="s">
        <v>245</v>
      </c>
      <c r="J275" s="335" t="s">
        <v>156</v>
      </c>
      <c r="K275" s="167" t="s">
        <v>827</v>
      </c>
      <c r="L275" s="335">
        <f>IF(J275="Ya/Tidak",IF(K275="Ya",1,IF(K275="Tidak",0,"Blm Diisi")),IF(J275="A/B/C",IF(K275="A",1,IF(K275="B",0.5,IF(K275="C",0,"Blm Diisi"))),IF(J275="A/B/C/D",IF(K275="A",1,IF(K275="B",0.67,IF(K275="C",0.33,IF(K275="D",0,"Blm Diisi")))),IF(J275="A/B/C/D/E",IF(K275="A",1,IF(K275="B",0.75,IF(K275="C",0.5,IF(K275="D",0.25,IF(K275="E",0,"Blm Diisi"))))),IF(J275="%",IF(K275="","Blm Diisi",K275),IF(J275="Jumlah",IF(K275="","Blm Diisi",""),IF(J275="Rupiah",IF(K275="","Blm Diisi",""),IF(J275="","","-"))))))))</f>
        <v>0.33</v>
      </c>
      <c r="M275" s="335"/>
      <c r="P275" s="486" t="s">
        <v>883</v>
      </c>
    </row>
    <row r="276" spans="1:21">
      <c r="A276" s="318">
        <v>282</v>
      </c>
      <c r="B276" s="412"/>
      <c r="C276" s="404"/>
      <c r="D276" s="404"/>
      <c r="E276" s="404" t="s">
        <v>11</v>
      </c>
      <c r="F276" s="626" t="s">
        <v>123</v>
      </c>
      <c r="G276" s="627"/>
      <c r="H276" s="405">
        <v>1.5</v>
      </c>
      <c r="I276" s="406"/>
      <c r="J276" s="405"/>
      <c r="K276" s="405"/>
      <c r="L276" s="405">
        <f>AVERAGE(L277)*H276</f>
        <v>0</v>
      </c>
      <c r="M276" s="405"/>
      <c r="P276" s="406"/>
    </row>
    <row r="277" spans="1:21" s="331" customFormat="1" ht="75">
      <c r="A277" s="313">
        <v>283</v>
      </c>
      <c r="B277" s="332"/>
      <c r="C277" s="333"/>
      <c r="D277" s="333"/>
      <c r="E277" s="333"/>
      <c r="F277" s="444" t="s">
        <v>59</v>
      </c>
      <c r="G277" s="415" t="s">
        <v>612</v>
      </c>
      <c r="H277" s="335"/>
      <c r="I277" s="408" t="s">
        <v>614</v>
      </c>
      <c r="J277" s="335" t="s">
        <v>185</v>
      </c>
      <c r="K277" s="451">
        <f>IF(OR(K278="",K279="",K280=""),"Blm Diisi",IF(K280/K279&gt;1,1,K280/K279))</f>
        <v>0</v>
      </c>
      <c r="L277" s="335">
        <f>IF(J277="Ya/Tidak",IF(K277="Ya",1,IF(K277="Tidak",0,"Blm Diisi")),IF(J277="A/B/C",IF(K277="A",1,IF(K277="B",0.5,IF(K277="C",0,"Blm Diisi"))),IF(J277="A/B/C/D",IF(K277="A",1,IF(K277="B",0.67,IF(K277="C",0.33,IF(K277="D",0,"Blm Diisi")))),IF(J277="A/B/C/D/E",IF(K277="A",1,IF(K277="B",0.75,IF(K277="C",0.5,IF(K277="D",0.25,IF(K277="E",0,"Blm Diisi"))))),IF(J277="%",IF(K277="","Blm Diisi",K277),IF(J277="Jumlah",IF(K277="","Blm Diisi",""),IF(J277="Rupiah",IF(K277="","Blm Diisi",""),IF(J277="","","-"))))))))</f>
        <v>0</v>
      </c>
      <c r="M277" s="335"/>
      <c r="P277" s="299" t="s">
        <v>953</v>
      </c>
    </row>
    <row r="278" spans="1:21" s="331" customFormat="1" ht="45">
      <c r="A278" s="318">
        <v>284</v>
      </c>
      <c r="B278" s="332"/>
      <c r="C278" s="333"/>
      <c r="D278" s="333"/>
      <c r="E278" s="333"/>
      <c r="F278" s="333"/>
      <c r="G278" s="453" t="s">
        <v>610</v>
      </c>
      <c r="H278" s="335"/>
      <c r="I278" s="408"/>
      <c r="J278" s="335" t="s">
        <v>186</v>
      </c>
      <c r="K278" s="300">
        <v>1</v>
      </c>
      <c r="L278" s="335" t="str">
        <f>IF(J278="Ya/Tidak",IF(K278="Ya",1,IF(K278="Tidak",0,"Blm Diisi")),IF(J278="A/B/C",IF(K278="A",1,IF(K278="B",0.5,IF(K278="C",0,"Blm Diisi"))),IF(J278="A/B/C/D",IF(K278="A",1,IF(K278="B",0.67,IF(K278="C",0.33,IF(K278="D",0,"Blm Diisi")))),IF(J278="A/B/C/D/E",IF(K278="A",1,IF(K278="B",0.75,IF(K278="C",0.5,IF(K278="D",0.25,IF(K278="E",0,"Blm Diisi"))))),IF(J278="%",IF(K278="","Blm Diisi",K278),IF(J278="Jumlah",IF(K278="","Blm Diisi",""),IF(J278="Rupiah",IF(K278="","Blm Diisi",""),IF(J278="","","-"))))))))</f>
        <v/>
      </c>
      <c r="M278" s="335"/>
      <c r="P278" s="299" t="s">
        <v>953</v>
      </c>
    </row>
    <row r="279" spans="1:21" s="331" customFormat="1" ht="45">
      <c r="A279" s="313">
        <v>285</v>
      </c>
      <c r="B279" s="332"/>
      <c r="C279" s="333"/>
      <c r="D279" s="333"/>
      <c r="E279" s="333"/>
      <c r="F279" s="333"/>
      <c r="G279" s="453" t="s">
        <v>613</v>
      </c>
      <c r="H279" s="335"/>
      <c r="I279" s="408"/>
      <c r="J279" s="335" t="s">
        <v>186</v>
      </c>
      <c r="K279" s="300">
        <v>44</v>
      </c>
      <c r="L279" s="335" t="str">
        <f>IF(J279="Ya/Tidak",IF(K279="Ya",1,IF(K279="Tidak",0,"Blm Diisi")),IF(J279="A/B/C",IF(K279="A",1,IF(K279="B",0.5,IF(K279="C",0,"Blm Diisi"))),IF(J279="A/B/C/D",IF(K279="A",1,IF(K279="B",0.67,IF(K279="C",0.33,IF(K279="D",0,"Blm Diisi")))),IF(J279="A/B/C/D/E",IF(K279="A",1,IF(K279="B",0.75,IF(K279="C",0.5,IF(K279="D",0.25,IF(K279="E",0,"Blm Diisi"))))),IF(J279="%",IF(K279="","Blm Diisi",K279),IF(J279="Jumlah",IF(K279="","Blm Diisi",""),IF(J279="Rupiah",IF(K279="","Blm Diisi",""),IF(J279="","","-"))))))))</f>
        <v/>
      </c>
      <c r="M279" s="335"/>
      <c r="P279" s="486" t="s">
        <v>953</v>
      </c>
    </row>
    <row r="280" spans="1:21" s="331" customFormat="1" ht="45">
      <c r="A280" s="318">
        <v>286</v>
      </c>
      <c r="B280" s="332"/>
      <c r="C280" s="333"/>
      <c r="D280" s="333"/>
      <c r="E280" s="333"/>
      <c r="F280" s="333"/>
      <c r="G280" s="453" t="s">
        <v>611</v>
      </c>
      <c r="H280" s="335"/>
      <c r="I280" s="408" t="s">
        <v>183</v>
      </c>
      <c r="J280" s="335" t="s">
        <v>186</v>
      </c>
      <c r="K280" s="300">
        <v>0</v>
      </c>
      <c r="L280" s="335" t="str">
        <f>IF(J280="Ya/Tidak",IF(K280="Ya",1,IF(K280="Tidak",0,"Blm Diisi")),IF(J280="A/B/C",IF(K280="A",1,IF(K280="B",0.5,IF(K280="C",0,"Blm Diisi"))),IF(J280="A/B/C/D",IF(K280="A",1,IF(K280="B",0.67,IF(K280="C",0.33,IF(K280="D",0,"Blm Diisi")))),IF(J280="A/B/C/D/E",IF(K280="A",1,IF(K280="B",0.75,IF(K280="C",0.5,IF(K280="D",0.25,IF(K280="E",0,"Blm Diisi"))))),IF(J280="%",IF(K280="","Blm Diisi",K280),IF(J280="Jumlah",IF(K280="","Blm Diisi",""),IF(J280="Rupiah",IF(K280="","Blm Diisi",""),IF(J280="","","-"))))))))</f>
        <v/>
      </c>
      <c r="M280" s="335"/>
      <c r="P280" s="299" t="s">
        <v>953</v>
      </c>
    </row>
    <row r="281" spans="1:21">
      <c r="A281" s="313">
        <v>287</v>
      </c>
      <c r="B281" s="412"/>
      <c r="C281" s="404"/>
      <c r="D281" s="404"/>
      <c r="E281" s="404" t="s">
        <v>13</v>
      </c>
      <c r="F281" s="626" t="s">
        <v>124</v>
      </c>
      <c r="G281" s="627"/>
      <c r="H281" s="405">
        <v>1.5</v>
      </c>
      <c r="I281" s="406"/>
      <c r="J281" s="405"/>
      <c r="K281" s="405"/>
      <c r="L281" s="405">
        <f>AVERAGE(L282)*H281</f>
        <v>1.125</v>
      </c>
      <c r="M281" s="405"/>
      <c r="P281" s="406"/>
    </row>
    <row r="282" spans="1:21" s="331" customFormat="1" ht="150">
      <c r="A282" s="318">
        <v>288</v>
      </c>
      <c r="B282" s="332"/>
      <c r="C282" s="333"/>
      <c r="D282" s="333"/>
      <c r="E282" s="407"/>
      <c r="F282" s="444" t="s">
        <v>59</v>
      </c>
      <c r="G282" s="415" t="s">
        <v>124</v>
      </c>
      <c r="H282" s="335"/>
      <c r="I282" s="408" t="s">
        <v>573</v>
      </c>
      <c r="J282" s="335" t="s">
        <v>180</v>
      </c>
      <c r="K282" s="167" t="s">
        <v>825</v>
      </c>
      <c r="L282" s="335">
        <f>IF(J282="Ya/Tidak",IF(K282="Ya",1,IF(K282="Tidak",0,"Blm Diisi")),IF(J282="A/B/C",IF(K282="A",1,IF(K282="B",0.5,IF(K282="C",0,"Blm Diisi"))),IF(J282="A/B/C/D",IF(K282="A",1,IF(K282="B",0.67,IF(K282="C",0.33,IF(K282="D",0,"Blm Diisi")))),IF(J282="A/B/C/D/E",IF(K282="A",1,IF(K282="B",0.75,IF(K282="C",0.5,IF(K282="D",0.25,IF(K282="E",0,"Blm Diisi"))))),IF(J282="%",IF(K282="","Blm Diisi",K282),IF(J282="Jumlah",IF(K282="","Blm Diisi",""),IF(J282="Rupiah",IF(K282="","Blm Diisi",""),IF(J282="","","-"))))))))</f>
        <v>0.75</v>
      </c>
      <c r="M282" s="335"/>
      <c r="P282" s="486" t="s">
        <v>882</v>
      </c>
      <c r="T282" s="331" t="s">
        <v>183</v>
      </c>
      <c r="U282" s="331" t="s">
        <v>183</v>
      </c>
    </row>
    <row r="283" spans="1:21">
      <c r="A283" s="318">
        <v>298</v>
      </c>
      <c r="B283" s="355"/>
      <c r="C283" s="355"/>
      <c r="D283" s="356">
        <v>4</v>
      </c>
      <c r="E283" s="586" t="s">
        <v>23</v>
      </c>
      <c r="F283" s="587"/>
      <c r="G283" s="588"/>
      <c r="H283" s="401">
        <v>3.75</v>
      </c>
      <c r="I283" s="414"/>
      <c r="J283" s="401"/>
      <c r="K283" s="401"/>
      <c r="L283" s="401">
        <f>SUM(L284,L286,L289)</f>
        <v>1.7916666666666667</v>
      </c>
      <c r="M283" s="401"/>
      <c r="P283" s="414"/>
    </row>
    <row r="284" spans="1:21">
      <c r="A284" s="313">
        <v>299</v>
      </c>
      <c r="B284" s="412"/>
      <c r="C284" s="404"/>
      <c r="D284" s="404"/>
      <c r="E284" s="404" t="s">
        <v>9</v>
      </c>
      <c r="F284" s="626" t="s">
        <v>127</v>
      </c>
      <c r="G284" s="627"/>
      <c r="H284" s="405">
        <v>0.5</v>
      </c>
      <c r="I284" s="406"/>
      <c r="J284" s="405"/>
      <c r="K284" s="405"/>
      <c r="L284" s="405">
        <f>AVERAGE(L285)*H284</f>
        <v>0</v>
      </c>
      <c r="M284" s="405"/>
      <c r="P284" s="406"/>
    </row>
    <row r="285" spans="1:21" s="331" customFormat="1" ht="120">
      <c r="A285" s="318">
        <v>300</v>
      </c>
      <c r="B285" s="332"/>
      <c r="C285" s="333"/>
      <c r="D285" s="333"/>
      <c r="E285" s="333"/>
      <c r="F285" s="444" t="s">
        <v>59</v>
      </c>
      <c r="G285" s="415" t="s">
        <v>271</v>
      </c>
      <c r="H285" s="335"/>
      <c r="I285" s="408" t="s">
        <v>272</v>
      </c>
      <c r="J285" s="335" t="s">
        <v>156</v>
      </c>
      <c r="K285" s="167" t="s">
        <v>829</v>
      </c>
      <c r="L285" s="335">
        <f>IF(J285="Ya/Tidak",IF(K285="Ya",1,IF(K285="Tidak",0,"Blm Diisi")),IF(J285="A/B/C",IF(K285="A",1,IF(K285="B",0.5,IF(K285="C",0,"Blm Diisi"))),IF(J285="A/B/C/D",IF(K285="A",1,IF(K285="B",0.67,IF(K285="C",0.33,IF(K285="D",0,"Blm Diisi")))),IF(J285="A/B/C/D/E",IF(K285="A",1,IF(K285="B",0.75,IF(K285="C",0.5,IF(K285="D",0.25,IF(K285="E",0,"Blm Diisi"))))),IF(J285="%",IF(K285="","Blm Diisi",K285),IF(J285="Jumlah",IF(K285="","Blm Diisi",""),IF(J285="Rupiah",IF(K285="","Blm Diisi",""),IF(J285="","","-"))))))))</f>
        <v>0</v>
      </c>
      <c r="M285" s="335"/>
      <c r="P285" s="486" t="s">
        <v>953</v>
      </c>
    </row>
    <row r="286" spans="1:21" ht="30.95" customHeight="1">
      <c r="A286" s="313">
        <v>301</v>
      </c>
      <c r="B286" s="412"/>
      <c r="C286" s="404"/>
      <c r="D286" s="404"/>
      <c r="E286" s="404" t="s">
        <v>11</v>
      </c>
      <c r="F286" s="626" t="s">
        <v>128</v>
      </c>
      <c r="G286" s="627"/>
      <c r="H286" s="405">
        <v>1.25</v>
      </c>
      <c r="I286" s="406"/>
      <c r="J286" s="405"/>
      <c r="K286" s="405"/>
      <c r="L286" s="405">
        <f>AVERAGE(L287:L288)*H286</f>
        <v>0.625</v>
      </c>
      <c r="M286" s="405"/>
      <c r="P286" s="406"/>
    </row>
    <row r="287" spans="1:21" s="331" customFormat="1" ht="120">
      <c r="A287" s="318">
        <v>302</v>
      </c>
      <c r="B287" s="332"/>
      <c r="C287" s="333"/>
      <c r="D287" s="333"/>
      <c r="E287" s="333"/>
      <c r="F287" s="333" t="s">
        <v>152</v>
      </c>
      <c r="G287" s="415" t="s">
        <v>273</v>
      </c>
      <c r="H287" s="335"/>
      <c r="I287" s="408" t="s">
        <v>510</v>
      </c>
      <c r="J287" s="335" t="s">
        <v>154</v>
      </c>
      <c r="K287" s="167" t="s">
        <v>825</v>
      </c>
      <c r="L287" s="335">
        <f>IF(J287="Ya/Tidak",IF(K287="Ya",1,IF(K287="Tidak",0,"Blm Diisi")),IF(J287="A/B/C",IF(K287="A",1,IF(K287="B",0.5,IF(K287="C",0,"Blm Diisi"))),IF(J287="A/B/C/D",IF(K287="A",1,IF(K287="B",0.67,IF(K287="C",0.33,IF(K287="D",0,"Blm Diisi")))),IF(J287="A/B/C/D/E",IF(K287="A",1,IF(K287="B",0.75,IF(K287="C",0.5,IF(K287="D",0.25,IF(K287="E",0,"Blm Diisi"))))),IF(J287="%",IF(K287="","Blm Diisi",K287),IF(J287="Jumlah",IF(K287="","Blm Diisi",""),IF(J287="Rupiah",IF(K287="","Blm Diisi",""),IF(J287="","","-"))))))))</f>
        <v>0.5</v>
      </c>
      <c r="M287" s="335"/>
      <c r="P287" s="299"/>
    </row>
    <row r="288" spans="1:21" s="331" customFormat="1" ht="120">
      <c r="A288" s="313">
        <v>303</v>
      </c>
      <c r="B288" s="332"/>
      <c r="C288" s="333"/>
      <c r="D288" s="333"/>
      <c r="E288" s="333"/>
      <c r="F288" s="333" t="s">
        <v>155</v>
      </c>
      <c r="G288" s="415" t="s">
        <v>274</v>
      </c>
      <c r="H288" s="335"/>
      <c r="I288" s="408" t="s">
        <v>511</v>
      </c>
      <c r="J288" s="335" t="s">
        <v>154</v>
      </c>
      <c r="K288" s="167" t="s">
        <v>825</v>
      </c>
      <c r="L288" s="335">
        <f>IF(J288="Ya/Tidak",IF(K288="Ya",1,IF(K288="Tidak",0,"Blm Diisi")),IF(J288="A/B/C",IF(K288="A",1,IF(K288="B",0.5,IF(K288="C",0,"Blm Diisi"))),IF(J288="A/B/C/D",IF(K288="A",1,IF(K288="B",0.67,IF(K288="C",0.33,IF(K288="D",0,"Blm Diisi")))),IF(J288="A/B/C/D/E",IF(K288="A",1,IF(K288="B",0.75,IF(K288="C",0.5,IF(K288="D",0.25,IF(K288="E",0,"Blm Diisi"))))),IF(J288="%",IF(K288="","Blm Diisi",K288),IF(J288="Jumlah",IF(K288="","Blm Diisi",""),IF(J288="Rupiah",IF(K288="","Blm Diisi",""),IF(J288="","","-"))))))))</f>
        <v>0.5</v>
      </c>
      <c r="M288" s="335"/>
      <c r="P288" s="299"/>
    </row>
    <row r="289" spans="1:16">
      <c r="A289" s="318">
        <v>304</v>
      </c>
      <c r="B289" s="412"/>
      <c r="C289" s="404"/>
      <c r="D289" s="404"/>
      <c r="E289" s="404" t="s">
        <v>13</v>
      </c>
      <c r="F289" s="626" t="s">
        <v>129</v>
      </c>
      <c r="G289" s="627"/>
      <c r="H289" s="405">
        <v>2</v>
      </c>
      <c r="I289" s="406"/>
      <c r="J289" s="405"/>
      <c r="K289" s="405"/>
      <c r="L289" s="405">
        <f>AVERAGE(L290:L292)*H289</f>
        <v>1.1666666666666667</v>
      </c>
      <c r="M289" s="405"/>
      <c r="P289" s="406"/>
    </row>
    <row r="290" spans="1:16" s="331" customFormat="1" ht="285">
      <c r="A290" s="313">
        <v>305</v>
      </c>
      <c r="B290" s="332"/>
      <c r="C290" s="333"/>
      <c r="D290" s="454"/>
      <c r="E290" s="407"/>
      <c r="F290" s="333" t="s">
        <v>152</v>
      </c>
      <c r="G290" s="415" t="s">
        <v>275</v>
      </c>
      <c r="H290" s="335"/>
      <c r="I290" s="408" t="s">
        <v>278</v>
      </c>
      <c r="J290" s="335" t="s">
        <v>180</v>
      </c>
      <c r="K290" s="167" t="s">
        <v>825</v>
      </c>
      <c r="L290" s="335">
        <f>IF(J290="Ya/Tidak",IF(K290="Ya",1,IF(K290="Tidak",0,"Blm Diisi")),IF(J290="A/B/C",IF(K290="A",1,IF(K290="B",0.5,IF(K290="C",0,"Blm Diisi"))),IF(J290="A/B/C/D",IF(K290="A",1,IF(K290="B",0.67,IF(K290="C",0.33,IF(K290="D",0,"Blm Diisi")))),IF(J290="A/B/C/D/E",IF(K290="A",1,IF(K290="B",0.75,IF(K290="C",0.5,IF(K290="D",0.25,IF(K290="E",0,"Blm Diisi"))))),IF(J290="%",IF(K290="","Blm Diisi",K290),IF(J290="Jumlah",IF(K290="","Blm Diisi",""),IF(J290="Rupiah",IF(K290="","Blm Diisi",""),IF(J290="","","-"))))))))</f>
        <v>0.75</v>
      </c>
      <c r="M290" s="335"/>
      <c r="P290" s="299"/>
    </row>
    <row r="291" spans="1:16" s="331" customFormat="1" ht="300">
      <c r="A291" s="318">
        <v>306</v>
      </c>
      <c r="B291" s="332"/>
      <c r="C291" s="333"/>
      <c r="D291" s="454"/>
      <c r="E291" s="407"/>
      <c r="F291" s="333" t="s">
        <v>155</v>
      </c>
      <c r="G291" s="415" t="s">
        <v>276</v>
      </c>
      <c r="H291" s="335"/>
      <c r="I291" s="408" t="s">
        <v>279</v>
      </c>
      <c r="J291" s="335" t="s">
        <v>180</v>
      </c>
      <c r="K291" s="167" t="s">
        <v>827</v>
      </c>
      <c r="L291" s="335">
        <f>IF(J291="Ya/Tidak",IF(K291="Ya",1,IF(K291="Tidak",0,"Blm Diisi")),IF(J291="A/B/C",IF(K291="A",1,IF(K291="B",0.5,IF(K291="C",0,"Blm Diisi"))),IF(J291="A/B/C/D",IF(K291="A",1,IF(K291="B",0.67,IF(K291="C",0.33,IF(K291="D",0,"Blm Diisi")))),IF(J291="A/B/C/D/E",IF(K291="A",1,IF(K291="B",0.75,IF(K291="C",0.5,IF(K291="D",0.25,IF(K291="E",0,"Blm Diisi"))))),IF(J291="%",IF(K291="","Blm Diisi",K291),IF(J291="Jumlah",IF(K291="","Blm Diisi",""),IF(J291="Rupiah",IF(K291="","Blm Diisi",""),IF(J291="","","-"))))))))</f>
        <v>0.5</v>
      </c>
      <c r="M291" s="335"/>
      <c r="P291" s="299"/>
    </row>
    <row r="292" spans="1:16" s="331" customFormat="1" ht="285">
      <c r="A292" s="313">
        <v>307</v>
      </c>
      <c r="B292" s="332"/>
      <c r="C292" s="333"/>
      <c r="D292" s="454"/>
      <c r="E292" s="407"/>
      <c r="F292" s="333" t="s">
        <v>157</v>
      </c>
      <c r="G292" s="415" t="s">
        <v>277</v>
      </c>
      <c r="H292" s="335"/>
      <c r="I292" s="408" t="s">
        <v>280</v>
      </c>
      <c r="J292" s="335" t="s">
        <v>180</v>
      </c>
      <c r="K292" s="167" t="s">
        <v>827</v>
      </c>
      <c r="L292" s="335">
        <f>IF(J292="Ya/Tidak",IF(K292="Ya",1,IF(K292="Tidak",0,"Blm Diisi")),IF(J292="A/B/C",IF(K292="A",1,IF(K292="B",0.5,IF(K292="C",0,"Blm Diisi"))),IF(J292="A/B/C/D",IF(K292="A",1,IF(K292="B",0.67,IF(K292="C",0.33,IF(K292="D",0,"Blm Diisi")))),IF(J292="A/B/C/D/E",IF(K292="A",1,IF(K292="B",0.75,IF(K292="C",0.5,IF(K292="D",0.25,IF(K292="E",0,"Blm Diisi"))))),IF(J292="%",IF(K292="","Blm Diisi",K292),IF(J292="Jumlah",IF(K292="","Blm Diisi",""),IF(J292="Rupiah",IF(K292="","Blm Diisi",""),IF(J292="","","-"))))))))</f>
        <v>0.5</v>
      </c>
      <c r="M292" s="335"/>
      <c r="P292" s="299"/>
    </row>
    <row r="293" spans="1:16" ht="30" customHeight="1">
      <c r="A293" s="318">
        <v>308</v>
      </c>
      <c r="B293" s="355"/>
      <c r="C293" s="355"/>
      <c r="D293" s="450">
        <v>5</v>
      </c>
      <c r="E293" s="586" t="s">
        <v>808</v>
      </c>
      <c r="F293" s="587"/>
      <c r="G293" s="588"/>
      <c r="H293" s="401">
        <v>4.5</v>
      </c>
      <c r="I293" s="414"/>
      <c r="J293" s="401"/>
      <c r="K293" s="401"/>
      <c r="L293" s="401">
        <f>SUM(L294,L297,L302,L304,L309,L313,L317)</f>
        <v>2.8919154011619357</v>
      </c>
      <c r="M293" s="401"/>
      <c r="P293" s="414"/>
    </row>
    <row r="294" spans="1:16">
      <c r="A294" s="313">
        <v>309</v>
      </c>
      <c r="B294" s="412"/>
      <c r="C294" s="404"/>
      <c r="D294" s="404"/>
      <c r="E294" s="404" t="s">
        <v>9</v>
      </c>
      <c r="F294" s="626" t="s">
        <v>137</v>
      </c>
      <c r="G294" s="627"/>
      <c r="H294" s="405">
        <v>1</v>
      </c>
      <c r="I294" s="406"/>
      <c r="J294" s="405"/>
      <c r="K294" s="405"/>
      <c r="L294" s="405">
        <f>AVERAGE(L295:L296)*H294</f>
        <v>0.75</v>
      </c>
      <c r="M294" s="405"/>
      <c r="P294" s="406"/>
    </row>
    <row r="295" spans="1:16" s="331" customFormat="1" ht="90">
      <c r="A295" s="318">
        <v>310</v>
      </c>
      <c r="B295" s="332"/>
      <c r="C295" s="333"/>
      <c r="D295" s="333"/>
      <c r="E295" s="333"/>
      <c r="F295" s="333" t="s">
        <v>152</v>
      </c>
      <c r="G295" s="415" t="s">
        <v>343</v>
      </c>
      <c r="H295" s="335"/>
      <c r="I295" s="408" t="s">
        <v>809</v>
      </c>
      <c r="J295" s="335" t="s">
        <v>154</v>
      </c>
      <c r="K295" s="167" t="s">
        <v>825</v>
      </c>
      <c r="L295" s="335">
        <f>IF(J295="Ya/Tidak",IF(K295="Ya",1,IF(K295="Tidak",0,"Blm Diisi")),IF(J295="A/B/C",IF(K295="A",1,IF(K295="B",0.5,IF(K295="C",0,"Blm Diisi"))),IF(J295="A/B/C/D",IF(K295="A",1,IF(K295="B",0.67,IF(K295="C",0.33,IF(K295="D",0,"Blm Diisi")))),IF(J295="A/B/C/D/E",IF(K295="A",1,IF(K295="B",0.75,IF(K295="C",0.5,IF(K295="D",0.25,IF(K295="E",0,"Blm Diisi"))))),IF(J295="%",IF(K295="","Blm Diisi",K295),IF(J295="Jumlah",IF(K295="","Blm Diisi",""),IF(J295="Rupiah",IF(K295="","Blm Diisi",""),IF(J295="","","-"))))))))</f>
        <v>0.5</v>
      </c>
      <c r="M295" s="335"/>
      <c r="P295" s="486" t="s">
        <v>928</v>
      </c>
    </row>
    <row r="296" spans="1:16" s="331" customFormat="1" ht="90">
      <c r="A296" s="313">
        <v>311</v>
      </c>
      <c r="B296" s="332"/>
      <c r="C296" s="333"/>
      <c r="D296" s="333"/>
      <c r="E296" s="333"/>
      <c r="F296" s="333" t="s">
        <v>155</v>
      </c>
      <c r="G296" s="415" t="s">
        <v>344</v>
      </c>
      <c r="H296" s="335"/>
      <c r="I296" s="408" t="s">
        <v>345</v>
      </c>
      <c r="J296" s="335" t="s">
        <v>154</v>
      </c>
      <c r="K296" s="167" t="s">
        <v>824</v>
      </c>
      <c r="L296" s="335">
        <f>IF(J296="Ya/Tidak",IF(K296="Ya",1,IF(K296="Tidak",0,"Blm Diisi")),IF(J296="A/B/C",IF(K296="A",1,IF(K296="B",0.5,IF(K296="C",0,"Blm Diisi"))),IF(J296="A/B/C/D",IF(K296="A",1,IF(K296="B",0.67,IF(K296="C",0.33,IF(K296="D",0,"Blm Diisi")))),IF(J296="A/B/C/D/E",IF(K296="A",1,IF(K296="B",0.75,IF(K296="C",0.5,IF(K296="D",0.25,IF(K296="E",0,"Blm Diisi"))))),IF(J296="%",IF(K296="","Blm Diisi",K296),IF(J296="Jumlah",IF(K296="","Blm Diisi",""),IF(J296="Rupiah",IF(K296="","Blm Diisi",""),IF(J296="","","-"))))))))</f>
        <v>1</v>
      </c>
      <c r="M296" s="335"/>
      <c r="P296" s="486" t="s">
        <v>929</v>
      </c>
    </row>
    <row r="297" spans="1:16">
      <c r="A297" s="318">
        <v>312</v>
      </c>
      <c r="B297" s="412"/>
      <c r="C297" s="404"/>
      <c r="D297" s="404"/>
      <c r="E297" s="404" t="s">
        <v>11</v>
      </c>
      <c r="F297" s="626" t="s">
        <v>138</v>
      </c>
      <c r="G297" s="627"/>
      <c r="H297" s="405">
        <v>0.5</v>
      </c>
      <c r="I297" s="406"/>
      <c r="J297" s="405"/>
      <c r="K297" s="405"/>
      <c r="L297" s="405">
        <f>AVERAGE(L298)*H297</f>
        <v>0.125</v>
      </c>
      <c r="M297" s="405"/>
      <c r="P297" s="406"/>
    </row>
    <row r="298" spans="1:16" s="331" customFormat="1" ht="105">
      <c r="A298" s="313">
        <v>313</v>
      </c>
      <c r="B298" s="332"/>
      <c r="C298" s="333"/>
      <c r="D298" s="333"/>
      <c r="E298" s="333"/>
      <c r="F298" s="444" t="s">
        <v>59</v>
      </c>
      <c r="G298" s="415" t="s">
        <v>346</v>
      </c>
      <c r="H298" s="335"/>
      <c r="I298" s="408" t="s">
        <v>347</v>
      </c>
      <c r="J298" s="335" t="s">
        <v>185</v>
      </c>
      <c r="K298" s="451">
        <f>IF(OR(K299="",K300="",K301=""),"Blm Diisi",IF(K301/K300&gt;1,1,K301/K300))</f>
        <v>0.25</v>
      </c>
      <c r="L298" s="335">
        <f>IF(J298="Ya/Tidak",IF(K298="Ya",1,IF(K298="Tidak",0,"Blm Diisi")),IF(J298="A/B/C",IF(K298="A",1,IF(K298="B",0.5,IF(K298="C",0,"Blm Diisi"))),IF(J298="A/B/C/D",IF(K298="A",1,IF(K298="B",0.67,IF(K298="C",0.33,IF(K298="D",0,"Blm Diisi")))),IF(J298="A/B/C/D/E",IF(K298="A",1,IF(K298="B",0.75,IF(K298="C",0.5,IF(K298="D",0.25,IF(K298="E",0,"Blm Diisi"))))),IF(J298="%",IF(K298="","Blm Diisi",K298),IF(J298="Jumlah",IF(K298="","Blm Diisi",""),IF(J298="Rupiah",IF(K298="","Blm Diisi",""),IF(J298="","","-"))))))))</f>
        <v>0.25</v>
      </c>
      <c r="M298" s="335"/>
      <c r="P298" s="486" t="s">
        <v>930</v>
      </c>
    </row>
    <row r="299" spans="1:16" s="331" customFormat="1" ht="30">
      <c r="A299" s="318">
        <v>314</v>
      </c>
      <c r="B299" s="332"/>
      <c r="C299" s="333"/>
      <c r="D299" s="333"/>
      <c r="E299" s="333"/>
      <c r="F299" s="333"/>
      <c r="G299" s="453" t="s">
        <v>348</v>
      </c>
      <c r="H299" s="335"/>
      <c r="I299" s="408"/>
      <c r="J299" s="335" t="s">
        <v>186</v>
      </c>
      <c r="K299" s="300">
        <v>35</v>
      </c>
      <c r="L299" s="335" t="str">
        <f>IF(J299="Ya/Tidak",IF(K299="Ya",1,IF(K299="Tidak",0,"Blm Diisi")),IF(J299="A/B/C",IF(K299="A",1,IF(K299="B",0.5,IF(K299="C",0,"Blm Diisi"))),IF(J299="A/B/C/D",IF(K299="A",1,IF(K299="B",0.67,IF(K299="C",0.33,IF(K299="D",0,"Blm Diisi")))),IF(J299="A/B/C/D/E",IF(K299="A",1,IF(K299="B",0.75,IF(K299="C",0.5,IF(K299="D",0.25,IF(K299="E",0,"Blm Diisi"))))),IF(J299="%",IF(K299="","Blm Diisi",K299),IF(J299="Jumlah",IF(K299="","Blm Diisi",""),IF(J299="Rupiah",IF(K299="","Blm Diisi",""),IF(J299="","","-"))))))))</f>
        <v/>
      </c>
      <c r="M299" s="335"/>
      <c r="P299" s="486" t="s">
        <v>930</v>
      </c>
    </row>
    <row r="300" spans="1:16" s="331" customFormat="1" ht="45">
      <c r="A300" s="313">
        <v>315</v>
      </c>
      <c r="B300" s="332"/>
      <c r="C300" s="333"/>
      <c r="D300" s="333"/>
      <c r="E300" s="333"/>
      <c r="F300" s="333"/>
      <c r="G300" s="453" t="s">
        <v>349</v>
      </c>
      <c r="H300" s="335"/>
      <c r="I300" s="408"/>
      <c r="J300" s="335" t="s">
        <v>186</v>
      </c>
      <c r="K300" s="300">
        <v>8</v>
      </c>
      <c r="L300" s="335" t="str">
        <f>IF(J300="Ya/Tidak",IF(K300="Ya",1,IF(K300="Tidak",0,"Blm Diisi")),IF(J300="A/B/C",IF(K300="A",1,IF(K300="B",0.5,IF(K300="C",0,"Blm Diisi"))),IF(J300="A/B/C/D",IF(K300="A",1,IF(K300="B",0.67,IF(K300="C",0.33,IF(K300="D",0,"Blm Diisi")))),IF(J300="A/B/C/D/E",IF(K300="A",1,IF(K300="B",0.75,IF(K300="C",0.5,IF(K300="D",0.25,IF(K300="E",0,"Blm Diisi"))))),IF(J300="%",IF(K300="","Blm Diisi",K300),IF(J300="Jumlah",IF(K300="","Blm Diisi",""),IF(J300="Rupiah",IF(K300="","Blm Diisi",""),IF(J300="","","-"))))))))</f>
        <v/>
      </c>
      <c r="M300" s="335"/>
      <c r="P300" s="299" t="s">
        <v>930</v>
      </c>
    </row>
    <row r="301" spans="1:16" s="331" customFormat="1" ht="45">
      <c r="A301" s="318">
        <v>316</v>
      </c>
      <c r="B301" s="332"/>
      <c r="C301" s="333"/>
      <c r="D301" s="333"/>
      <c r="E301" s="333"/>
      <c r="F301" s="333"/>
      <c r="G301" s="453" t="s">
        <v>350</v>
      </c>
      <c r="H301" s="335"/>
      <c r="I301" s="408"/>
      <c r="J301" s="335" t="s">
        <v>186</v>
      </c>
      <c r="K301" s="300">
        <v>2</v>
      </c>
      <c r="L301" s="335" t="str">
        <f>IF(J301="Ya/Tidak",IF(K301="Ya",1,IF(K301="Tidak",0,"Blm Diisi")),IF(J301="A/B/C",IF(K301="A",1,IF(K301="B",0.5,IF(K301="C",0,"Blm Diisi"))),IF(J301="A/B/C/D",IF(K301="A",1,IF(K301="B",0.67,IF(K301="C",0.33,IF(K301="D",0,"Blm Diisi")))),IF(J301="A/B/C/D/E",IF(K301="A",1,IF(K301="B",0.75,IF(K301="C",0.5,IF(K301="D",0.25,IF(K301="E",0,"Blm Diisi"))))),IF(J301="%",IF(K301="","Blm Diisi",K301),IF(J301="Jumlah",IF(K301="","Blm Diisi",""),IF(J301="Rupiah",IF(K301="","Blm Diisi",""),IF(J301="","","-"))))))))</f>
        <v/>
      </c>
      <c r="M301" s="335"/>
      <c r="P301" s="299" t="s">
        <v>930</v>
      </c>
    </row>
    <row r="302" spans="1:16">
      <c r="A302" s="313">
        <v>317</v>
      </c>
      <c r="B302" s="412"/>
      <c r="C302" s="404"/>
      <c r="D302" s="404"/>
      <c r="E302" s="404" t="s">
        <v>13</v>
      </c>
      <c r="F302" s="626" t="s">
        <v>810</v>
      </c>
      <c r="G302" s="627"/>
      <c r="H302" s="405">
        <v>0.5</v>
      </c>
      <c r="I302" s="406"/>
      <c r="J302" s="405"/>
      <c r="K302" s="405"/>
      <c r="L302" s="405">
        <f>AVERAGE(L303)*H302</f>
        <v>0.5</v>
      </c>
      <c r="M302" s="405"/>
      <c r="P302" s="406"/>
    </row>
    <row r="303" spans="1:16" s="331" customFormat="1" ht="90">
      <c r="A303" s="318">
        <v>318</v>
      </c>
      <c r="B303" s="332"/>
      <c r="C303" s="333"/>
      <c r="D303" s="333"/>
      <c r="E303" s="333"/>
      <c r="F303" s="444" t="s">
        <v>59</v>
      </c>
      <c r="G303" s="415" t="s">
        <v>811</v>
      </c>
      <c r="H303" s="335"/>
      <c r="I303" s="408" t="s">
        <v>812</v>
      </c>
      <c r="J303" s="335" t="s">
        <v>154</v>
      </c>
      <c r="K303" s="167" t="s">
        <v>824</v>
      </c>
      <c r="L303" s="335">
        <f>IF(J303="Ya/Tidak",IF(K303="Ya",1,IF(K303="Tidak",0,"Blm Diisi")),IF(J303="A/B/C",IF(K303="A",1,IF(K303="B",0.5,IF(K303="C",0,"Blm Diisi"))),IF(J303="A/B/C/D",IF(K303="A",1,IF(K303="B",0.67,IF(K303="C",0.33,IF(K303="D",0,"Blm Diisi")))),IF(J303="A/B/C/D/E",IF(K303="A",1,IF(K303="B",0.75,IF(K303="C",0.5,IF(K303="D",0.25,IF(K303="E",0,"Blm Diisi"))))),IF(J303="%",IF(K303="","Blm Diisi",K303),IF(J303="Jumlah",IF(K303="","Blm Diisi",""),IF(J303="Rupiah",IF(K303="","Blm Diisi",""),IF(J303="","","-"))))))))</f>
        <v>1</v>
      </c>
      <c r="M303" s="335"/>
      <c r="P303" s="486" t="s">
        <v>931</v>
      </c>
    </row>
    <row r="304" spans="1:16">
      <c r="A304" s="313">
        <v>319</v>
      </c>
      <c r="B304" s="412"/>
      <c r="C304" s="404"/>
      <c r="D304" s="404"/>
      <c r="E304" s="404" t="s">
        <v>15</v>
      </c>
      <c r="F304" s="626" t="s">
        <v>140</v>
      </c>
      <c r="G304" s="627"/>
      <c r="H304" s="405">
        <v>0.5</v>
      </c>
      <c r="I304" s="406"/>
      <c r="J304" s="405"/>
      <c r="K304" s="405"/>
      <c r="L304" s="405">
        <f>AVERAGE(L305)*H304</f>
        <v>0.5</v>
      </c>
      <c r="M304" s="405"/>
      <c r="P304" s="406"/>
    </row>
    <row r="305" spans="1:16" s="331" customFormat="1" ht="60">
      <c r="A305" s="318">
        <v>320</v>
      </c>
      <c r="B305" s="332"/>
      <c r="C305" s="333"/>
      <c r="D305" s="333"/>
      <c r="E305" s="333"/>
      <c r="F305" s="444" t="s">
        <v>59</v>
      </c>
      <c r="G305" s="415" t="s">
        <v>351</v>
      </c>
      <c r="H305" s="335"/>
      <c r="I305" s="408" t="s">
        <v>352</v>
      </c>
      <c r="J305" s="335" t="s">
        <v>185</v>
      </c>
      <c r="K305" s="451">
        <f>IF(OR(K306="",K307="",K308=""),"Blm Diisi",IF((K306-K307)/K306&lt;=0,0,(K306-K307)/K306))</f>
        <v>1</v>
      </c>
      <c r="L305" s="335">
        <f>IF(J305="Ya/Tidak",IF(K305="Ya",1,IF(K305="Tidak",0,"Blm Diisi")),IF(J305="A/B/C",IF(K305="A",1,IF(K305="B",0.5,IF(K305="C",0,"Blm Diisi"))),IF(J305="A/B/C/D",IF(K305="A",1,IF(K305="B",0.67,IF(K305="C",0.33,IF(K305="D",0,"Blm Diisi")))),IF(J305="A/B/C/D/E",IF(K305="A",1,IF(K305="B",0.75,IF(K305="C",0.5,IF(K305="D",0.25,IF(K305="E",0,"Blm Diisi"))))),IF(J305="%",IF(K305="","Blm Diisi",K305),IF(J305="Jumlah",IF(K305="","Blm Diisi",""),IF(J305="Rupiah",IF(K305="","Blm Diisi",""),IF(J305="","","-"))))))))</f>
        <v>1</v>
      </c>
      <c r="M305" s="335"/>
      <c r="P305" s="486" t="s">
        <v>932</v>
      </c>
    </row>
    <row r="306" spans="1:16" s="331" customFormat="1" ht="45">
      <c r="A306" s="313">
        <v>321</v>
      </c>
      <c r="B306" s="332"/>
      <c r="C306" s="333"/>
      <c r="D306" s="333"/>
      <c r="E306" s="333"/>
      <c r="F306" s="333"/>
      <c r="G306" s="453" t="s">
        <v>353</v>
      </c>
      <c r="H306" s="335"/>
      <c r="I306" s="408"/>
      <c r="J306" s="335" t="s">
        <v>186</v>
      </c>
      <c r="K306" s="300">
        <v>7</v>
      </c>
      <c r="L306" s="335" t="str">
        <f>IF(J306="Ya/Tidak",IF(K306="Ya",1,IF(K306="Tidak",0,"Blm Diisi")),IF(J306="A/B/C",IF(K306="A",1,IF(K306="B",0.5,IF(K306="C",0,"Blm Diisi"))),IF(J306="A/B/C/D",IF(K306="A",1,IF(K306="B",0.67,IF(K306="C",0.33,IF(K306="D",0,"Blm Diisi")))),IF(J306="A/B/C/D/E",IF(K306="A",1,IF(K306="B",0.75,IF(K306="C",0.5,IF(K306="D",0.25,IF(K306="E",0,"Blm Diisi"))))),IF(J306="%",IF(K306="","Blm Diisi",K306),IF(J306="Jumlah",IF(K306="","Blm Diisi",""),IF(J306="Rupiah",IF(K306="","Blm Diisi",""),IF(J306="","","-"))))))))</f>
        <v/>
      </c>
      <c r="M306" s="335"/>
      <c r="P306" s="299" t="s">
        <v>932</v>
      </c>
    </row>
    <row r="307" spans="1:16" s="331" customFormat="1" ht="45">
      <c r="A307" s="318">
        <v>322</v>
      </c>
      <c r="B307" s="332"/>
      <c r="C307" s="333"/>
      <c r="D307" s="333"/>
      <c r="E307" s="333"/>
      <c r="F307" s="333"/>
      <c r="G307" s="453" t="s">
        <v>354</v>
      </c>
      <c r="H307" s="335"/>
      <c r="I307" s="408"/>
      <c r="J307" s="335" t="s">
        <v>186</v>
      </c>
      <c r="K307" s="300">
        <v>0</v>
      </c>
      <c r="L307" s="335" t="str">
        <f>IF(J307="Ya/Tidak",IF(K307="Ya",1,IF(K307="Tidak",0,"Blm Diisi")),IF(J307="A/B/C",IF(K307="A",1,IF(K307="B",0.5,IF(K307="C",0,"Blm Diisi"))),IF(J307="A/B/C/D",IF(K307="A",1,IF(K307="B",0.67,IF(K307="C",0.33,IF(K307="D",0,"Blm Diisi")))),IF(J307="A/B/C/D/E",IF(K307="A",1,IF(K307="B",0.75,IF(K307="C",0.5,IF(K307="D",0.25,IF(K307="E",0,"Blm Diisi"))))),IF(J307="%",IF(K307="","Blm Diisi",K307),IF(J307="Jumlah",IF(K307="","Blm Diisi",""),IF(J307="Rupiah",IF(K307="","Blm Diisi",""),IF(J307="","","-"))))))))</f>
        <v/>
      </c>
      <c r="M307" s="335"/>
      <c r="P307" s="299" t="s">
        <v>932</v>
      </c>
    </row>
    <row r="308" spans="1:16" s="331" customFormat="1" ht="45">
      <c r="A308" s="313">
        <v>323</v>
      </c>
      <c r="B308" s="332"/>
      <c r="C308" s="333"/>
      <c r="D308" s="333"/>
      <c r="E308" s="333"/>
      <c r="F308" s="333"/>
      <c r="G308" s="453" t="s">
        <v>355</v>
      </c>
      <c r="H308" s="335"/>
      <c r="I308" s="408"/>
      <c r="J308" s="335" t="s">
        <v>186</v>
      </c>
      <c r="K308" s="300">
        <v>7</v>
      </c>
      <c r="L308" s="335" t="str">
        <f>IF(J308="Ya/Tidak",IF(K308="Ya",1,IF(K308="Tidak",0,"Blm Diisi")),IF(J308="A/B/C",IF(K308="A",1,IF(K308="B",0.5,IF(K308="C",0,"Blm Diisi"))),IF(J308="A/B/C/D",IF(K308="A",1,IF(K308="B",0.67,IF(K308="C",0.33,IF(K308="D",0,"Blm Diisi")))),IF(J308="A/B/C/D/E",IF(K308="A",1,IF(K308="B",0.75,IF(K308="C",0.5,IF(K308="D",0.25,IF(K308="E",0,"Blm Diisi"))))),IF(J308="%",IF(K308="","Blm Diisi",K308),IF(J308="Jumlah",IF(K308="","Blm Diisi",""),IF(J308="Rupiah",IF(K308="","Blm Diisi",""),IF(J308="","","-"))))))))</f>
        <v/>
      </c>
      <c r="M308" s="335"/>
      <c r="P308" s="299" t="s">
        <v>932</v>
      </c>
    </row>
    <row r="309" spans="1:16">
      <c r="A309" s="318">
        <v>324</v>
      </c>
      <c r="B309" s="412"/>
      <c r="C309" s="404"/>
      <c r="D309" s="404"/>
      <c r="E309" s="404" t="s">
        <v>32</v>
      </c>
      <c r="F309" s="626" t="s">
        <v>141</v>
      </c>
      <c r="G309" s="627"/>
      <c r="H309" s="405">
        <v>0.5</v>
      </c>
      <c r="I309" s="406"/>
      <c r="J309" s="405"/>
      <c r="K309" s="405"/>
      <c r="L309" s="405">
        <f>AVERAGE(L310)*H309</f>
        <v>5.4971319311663477E-3</v>
      </c>
      <c r="M309" s="405"/>
      <c r="P309" s="406"/>
    </row>
    <row r="310" spans="1:16" s="331" customFormat="1" ht="45">
      <c r="A310" s="313">
        <v>325</v>
      </c>
      <c r="B310" s="332"/>
      <c r="C310" s="333"/>
      <c r="D310" s="333"/>
      <c r="E310" s="333"/>
      <c r="F310" s="444" t="s">
        <v>59</v>
      </c>
      <c r="G310" s="415" t="s">
        <v>356</v>
      </c>
      <c r="H310" s="335"/>
      <c r="I310" s="408" t="s">
        <v>357</v>
      </c>
      <c r="J310" s="335" t="s">
        <v>185</v>
      </c>
      <c r="K310" s="451">
        <f>IF(OR(K311="",K312=""),"Blm Diisi",IF(K312/K311&gt;1,K311/K312,IF(K311/K312&gt;1,K312/K311,K312/K311)))</f>
        <v>1.0994263862332695E-2</v>
      </c>
      <c r="L310" s="335">
        <f>IF(J310="Ya/Tidak",IF(K310="Ya",1,IF(K310="Tidak",0,"Blm Diisi")),IF(J310="A/B/C",IF(K310="A",1,IF(K310="B",0.5,IF(K310="C",0,"Blm Diisi"))),IF(J310="A/B/C/D",IF(K310="A",1,IF(K310="B",0.67,IF(K310="C",0.33,IF(K310="D",0,"Blm Diisi")))),IF(J310="A/B/C/D/E",IF(K310="A",1,IF(K310="B",0.75,IF(K310="C",0.5,IF(K310="D",0.25,IF(K310="E",0,"Blm Diisi"))))),IF(J310="%",IF(K310="","Blm Diisi",K310),IF(J310="Jumlah",IF(K310="","Blm Diisi",""),IF(J310="Rupiah",IF(K310="","Blm Diisi",""),IF(J310="","","-"))))))))</f>
        <v>1.0994263862332695E-2</v>
      </c>
      <c r="M310" s="335"/>
      <c r="P310" s="486" t="s">
        <v>933</v>
      </c>
    </row>
    <row r="311" spans="1:16" s="331" customFormat="1" ht="45">
      <c r="A311" s="318">
        <v>326</v>
      </c>
      <c r="B311" s="332"/>
      <c r="C311" s="333"/>
      <c r="D311" s="333"/>
      <c r="E311" s="333"/>
      <c r="F311" s="333"/>
      <c r="G311" s="453" t="s">
        <v>358</v>
      </c>
      <c r="H311" s="335"/>
      <c r="I311" s="408"/>
      <c r="J311" s="335" t="s">
        <v>186</v>
      </c>
      <c r="K311" s="300">
        <v>5.75</v>
      </c>
      <c r="L311" s="335" t="str">
        <f>IF(J311="Ya/Tidak",IF(K311="Ya",1,IF(K311="Tidak",0,"Blm Diisi")),IF(J311="A/B/C",IF(K311="A",1,IF(K311="B",0.5,IF(K311="C",0,"Blm Diisi"))),IF(J311="A/B/C/D",IF(K311="A",1,IF(K311="B",0.67,IF(K311="C",0.33,IF(K311="D",0,"Blm Diisi")))),IF(J311="A/B/C/D/E",IF(K311="A",1,IF(K311="B",0.75,IF(K311="C",0.5,IF(K311="D",0.25,IF(K311="E",0,"Blm Diisi"))))),IF(J311="%",IF(K311="","Blm Diisi",K311),IF(J311="Jumlah",IF(K311="","Blm Diisi",""),IF(J311="Rupiah",IF(K311="","Blm Diisi",""),IF(J311="","","-"))))))))</f>
        <v/>
      </c>
      <c r="M311" s="335"/>
      <c r="P311" s="299" t="s">
        <v>933</v>
      </c>
    </row>
    <row r="312" spans="1:16" s="331" customFormat="1" ht="30">
      <c r="A312" s="313">
        <v>327</v>
      </c>
      <c r="B312" s="332"/>
      <c r="C312" s="333"/>
      <c r="D312" s="333"/>
      <c r="E312" s="333"/>
      <c r="F312" s="333"/>
      <c r="G312" s="453" t="s">
        <v>359</v>
      </c>
      <c r="H312" s="335"/>
      <c r="I312" s="408"/>
      <c r="J312" s="335" t="s">
        <v>186</v>
      </c>
      <c r="K312" s="300">
        <v>523</v>
      </c>
      <c r="L312" s="335" t="str">
        <f>IF(J312="Ya/Tidak",IF(K312="Ya",1,IF(K312="Tidak",0,"Blm Diisi")),IF(J312="A/B/C",IF(K312="A",1,IF(K312="B",0.5,IF(K312="C",0,"Blm Diisi"))),IF(J312="A/B/C/D",IF(K312="A",1,IF(K312="B",0.67,IF(K312="C",0.33,IF(K312="D",0,"Blm Diisi")))),IF(J312="A/B/C/D/E",IF(K312="A",1,IF(K312="B",0.75,IF(K312="C",0.5,IF(K312="D",0.25,IF(K312="E",0,"Blm Diisi"))))),IF(J312="%",IF(K312="","Blm Diisi",K312),IF(J312="Jumlah",IF(K312="","Blm Diisi",""),IF(J312="Rupiah",IF(K312="","Blm Diisi",""),IF(J312="","","-"))))))))</f>
        <v/>
      </c>
      <c r="M312" s="335"/>
      <c r="P312" s="299" t="s">
        <v>933</v>
      </c>
    </row>
    <row r="313" spans="1:16">
      <c r="A313" s="318">
        <v>328</v>
      </c>
      <c r="B313" s="412"/>
      <c r="C313" s="404"/>
      <c r="D313" s="404"/>
      <c r="E313" s="404" t="s">
        <v>34</v>
      </c>
      <c r="F313" s="626" t="s">
        <v>142</v>
      </c>
      <c r="G313" s="627"/>
      <c r="H313" s="405">
        <v>0.5</v>
      </c>
      <c r="I313" s="406"/>
      <c r="J313" s="405"/>
      <c r="K313" s="405"/>
      <c r="L313" s="405">
        <f>AVERAGE(L314)*H313</f>
        <v>1.141826923076923E-2</v>
      </c>
      <c r="M313" s="405"/>
      <c r="P313" s="406"/>
    </row>
    <row r="314" spans="1:16" s="331" customFormat="1" ht="45">
      <c r="A314" s="313">
        <v>329</v>
      </c>
      <c r="B314" s="332"/>
      <c r="C314" s="333"/>
      <c r="D314" s="333"/>
      <c r="E314" s="333"/>
      <c r="F314" s="333" t="s">
        <v>59</v>
      </c>
      <c r="G314" s="415" t="s">
        <v>360</v>
      </c>
      <c r="H314" s="335"/>
      <c r="I314" s="408" t="s">
        <v>361</v>
      </c>
      <c r="J314" s="335" t="s">
        <v>185</v>
      </c>
      <c r="K314" s="451">
        <f>IF(OR(K315="",K316=""),"Blm Diisi",IF(K316/K315&gt;1,1,K316/K315))</f>
        <v>2.283653846153846E-2</v>
      </c>
      <c r="L314" s="335">
        <f>IF(J314="Ya/Tidak",IF(K314="Ya",1,IF(K314="Tidak",0,"Blm Diisi")),IF(J314="A/B/C",IF(K314="A",1,IF(K314="B",0.5,IF(K314="C",0,"Blm Diisi"))),IF(J314="A/B/C/D",IF(K314="A",1,IF(K314="B",0.67,IF(K314="C",0.33,IF(K314="D",0,"Blm Diisi")))),IF(J314="A/B/C/D/E",IF(K314="A",1,IF(K314="B",0.75,IF(K314="C",0.5,IF(K314="D",0.25,IF(K314="E",0,"Blm Diisi"))))),IF(J314="%",IF(K314="","Blm Diisi",K314),IF(J314="Jumlah",IF(K314="","Blm Diisi",""),IF(J314="Rupiah",IF(K314="","Blm Diisi",""),IF(J314="","","-"))))))))</f>
        <v>2.283653846153846E-2</v>
      </c>
      <c r="M314" s="335"/>
      <c r="P314" s="486" t="s">
        <v>934</v>
      </c>
    </row>
    <row r="315" spans="1:16" s="331" customFormat="1" ht="45">
      <c r="A315" s="318">
        <v>330</v>
      </c>
      <c r="B315" s="332"/>
      <c r="C315" s="333"/>
      <c r="D315" s="333"/>
      <c r="E315" s="333"/>
      <c r="F315" s="333"/>
      <c r="G315" s="453" t="s">
        <v>362</v>
      </c>
      <c r="H315" s="335"/>
      <c r="I315" s="408"/>
      <c r="J315" s="335" t="s">
        <v>186</v>
      </c>
      <c r="K315" s="300">
        <v>832</v>
      </c>
      <c r="L315" s="335" t="str">
        <f>IF(J315="Ya/Tidak",IF(K315="Ya",1,IF(K315="Tidak",0,"Blm Diisi")),IF(J315="A/B/C",IF(K315="A",1,IF(K315="B",0.5,IF(K315="C",0,"Blm Diisi"))),IF(J315="A/B/C/D",IF(K315="A",1,IF(K315="B",0.67,IF(K315="C",0.33,IF(K315="D",0,"Blm Diisi")))),IF(J315="A/B/C/D/E",IF(K315="A",1,IF(K315="B",0.75,IF(K315="C",0.5,IF(K315="D",0.25,IF(K315="E",0,"Blm Diisi"))))),IF(J315="%",IF(K315="","Blm Diisi",K315),IF(J315="Jumlah",IF(K315="","Blm Diisi",""),IF(J315="Rupiah",IF(K315="","Blm Diisi",""),IF(J315="","","-"))))))))</f>
        <v/>
      </c>
      <c r="M315" s="335"/>
      <c r="P315" s="486" t="s">
        <v>934</v>
      </c>
    </row>
    <row r="316" spans="1:16" s="331" customFormat="1" ht="45">
      <c r="A316" s="313">
        <v>331</v>
      </c>
      <c r="B316" s="332"/>
      <c r="C316" s="333"/>
      <c r="D316" s="333"/>
      <c r="E316" s="333"/>
      <c r="F316" s="333"/>
      <c r="G316" s="453" t="s">
        <v>363</v>
      </c>
      <c r="H316" s="335"/>
      <c r="I316" s="408"/>
      <c r="J316" s="335" t="s">
        <v>186</v>
      </c>
      <c r="K316" s="300">
        <v>19</v>
      </c>
      <c r="L316" s="335" t="str">
        <f>IF(J316="Ya/Tidak",IF(K316="Ya",1,IF(K316="Tidak",0,"Blm Diisi")),IF(J316="A/B/C",IF(K316="A",1,IF(K316="B",0.5,IF(K316="C",0,"Blm Diisi"))),IF(J316="A/B/C/D",IF(K316="A",1,IF(K316="B",0.67,IF(K316="C",0.33,IF(K316="D",0,"Blm Diisi")))),IF(J316="A/B/C/D/E",IF(K316="A",1,IF(K316="B",0.75,IF(K316="C",0.5,IF(K316="D",0.25,IF(K316="E",0,"Blm Diisi"))))),IF(J316="%",IF(K316="","Blm Diisi",K316),IF(J316="Jumlah",IF(K316="","Blm Diisi",""),IF(J316="Rupiah",IF(K316="","Blm Diisi",""),IF(J316="","","-"))))))))</f>
        <v/>
      </c>
      <c r="M316" s="335"/>
      <c r="P316" s="299" t="s">
        <v>934</v>
      </c>
    </row>
    <row r="317" spans="1:16" ht="30">
      <c r="A317" s="318">
        <v>332</v>
      </c>
      <c r="B317" s="412"/>
      <c r="C317" s="404"/>
      <c r="D317" s="404"/>
      <c r="E317" s="404" t="s">
        <v>36</v>
      </c>
      <c r="F317" s="626" t="s">
        <v>143</v>
      </c>
      <c r="G317" s="627"/>
      <c r="H317" s="405">
        <v>1</v>
      </c>
      <c r="I317" s="406"/>
      <c r="J317" s="405"/>
      <c r="K317" s="405"/>
      <c r="L317" s="405">
        <f>AVERAGE(L318:L319)*H317</f>
        <v>1</v>
      </c>
      <c r="M317" s="405"/>
      <c r="P317" s="406"/>
    </row>
    <row r="318" spans="1:16" s="331" customFormat="1" ht="150">
      <c r="A318" s="313">
        <v>333</v>
      </c>
      <c r="B318" s="332"/>
      <c r="C318" s="333"/>
      <c r="D318" s="333"/>
      <c r="E318" s="407"/>
      <c r="F318" s="333" t="s">
        <v>152</v>
      </c>
      <c r="G318" s="415" t="s">
        <v>589</v>
      </c>
      <c r="H318" s="335"/>
      <c r="I318" s="408" t="s">
        <v>365</v>
      </c>
      <c r="J318" s="335" t="s">
        <v>156</v>
      </c>
      <c r="K318" s="167" t="s">
        <v>824</v>
      </c>
      <c r="L318" s="335">
        <f>IF(J318="Ya/Tidak",IF(K318="Ya",1,IF(K318="Tidak",0,"Blm Diisi")),IF(J318="A/B/C",IF(K318="A",1,IF(K318="B",0.5,IF(K318="C",0,"Blm Diisi"))),IF(J318="A/B/C/D",IF(K318="A",1,IF(K318="B",0.67,IF(K318="C",0.33,IF(K318="D",0,"Blm Diisi")))),IF(J318="A/B/C/D/E",IF(K318="A",1,IF(K318="B",0.75,IF(K318="C",0.5,IF(K318="D",0.25,IF(K318="E",0,"Blm Diisi"))))),IF(J318="%",IF(K318="","Blm Diisi",K318),IF(J318="Jumlah",IF(K318="","Blm Diisi",""),IF(J318="Rupiah",IF(K318="","Blm Diisi",""),IF(J318="","","-"))))))))</f>
        <v>1</v>
      </c>
      <c r="M318" s="335"/>
      <c r="P318" s="486" t="s">
        <v>935</v>
      </c>
    </row>
    <row r="319" spans="1:16" s="331" customFormat="1" ht="30">
      <c r="A319" s="318">
        <v>334</v>
      </c>
      <c r="B319" s="332"/>
      <c r="C319" s="333"/>
      <c r="D319" s="333"/>
      <c r="E319" s="407"/>
      <c r="F319" s="333" t="s">
        <v>155</v>
      </c>
      <c r="G319" s="415" t="s">
        <v>364</v>
      </c>
      <c r="H319" s="335"/>
      <c r="I319" s="408" t="s">
        <v>366</v>
      </c>
      <c r="J319" s="335" t="s">
        <v>185</v>
      </c>
      <c r="K319" s="451">
        <f>IF(OR(K320="",K321=""),"Blm Diisi",IF(K321/K320&gt;1,1,K321/K320))</f>
        <v>1</v>
      </c>
      <c r="L319" s="335">
        <f>IF(J319="Ya/Tidak",IF(K319="Ya",1,IF(K319="Tidak",0,"Blm Diisi")),IF(J319="A/B/C",IF(K319="A",1,IF(K319="B",0.5,IF(K319="C",0,"Blm Diisi"))),IF(J319="A/B/C/D",IF(K319="A",1,IF(K319="B",0.67,IF(K319="C",0.33,IF(K319="D",0,"Blm Diisi")))),IF(J319="A/B/C/D/E",IF(K319="A",1,IF(K319="B",0.75,IF(K319="C",0.5,IF(K319="D",0.25,IF(K319="E",0,"Blm Diisi"))))),IF(J319="%",IF(K319="","Blm Diisi",K319),IF(J319="Jumlah",IF(K319="","Blm Diisi",""),IF(J319="Rupiah",IF(K319="","Blm Diisi",""),IF(J319="","","-"))))))))</f>
        <v>1</v>
      </c>
      <c r="M319" s="335"/>
      <c r="P319" s="486" t="s">
        <v>936</v>
      </c>
    </row>
    <row r="320" spans="1:16" s="331" customFormat="1" ht="30">
      <c r="A320" s="313">
        <v>335</v>
      </c>
      <c r="B320" s="332"/>
      <c r="C320" s="333"/>
      <c r="D320" s="333"/>
      <c r="E320" s="407"/>
      <c r="F320" s="333"/>
      <c r="G320" s="453" t="s">
        <v>367</v>
      </c>
      <c r="H320" s="335"/>
      <c r="I320" s="408"/>
      <c r="J320" s="335" t="s">
        <v>186</v>
      </c>
      <c r="K320" s="300">
        <v>37</v>
      </c>
      <c r="L320" s="335" t="str">
        <f>IF(J320="Ya/Tidak",IF(K320="Ya",1,IF(K320="Tidak",0,"Blm Diisi")),IF(J320="A/B/C",IF(K320="A",1,IF(K320="B",0.5,IF(K320="C",0,"Blm Diisi"))),IF(J320="A/B/C/D",IF(K320="A",1,IF(K320="B",0.67,IF(K320="C",0.33,IF(K320="D",0,"Blm Diisi")))),IF(J320="A/B/C/D/E",IF(K320="A",1,IF(K320="B",0.75,IF(K320="C",0.5,IF(K320="D",0.25,IF(K320="E",0,"Blm Diisi"))))),IF(J320="%",IF(K320="","Blm Diisi",K320),IF(J320="Jumlah",IF(K320="","Blm Diisi",""),IF(J320="Rupiah",IF(K320="","Blm Diisi",""),IF(J320="","","-"))))))))</f>
        <v/>
      </c>
      <c r="M320" s="335"/>
      <c r="P320" s="299" t="s">
        <v>936</v>
      </c>
    </row>
    <row r="321" spans="1:16" s="331" customFormat="1" ht="45">
      <c r="A321" s="318">
        <v>336</v>
      </c>
      <c r="B321" s="332"/>
      <c r="C321" s="333"/>
      <c r="D321" s="333"/>
      <c r="E321" s="407"/>
      <c r="F321" s="333"/>
      <c r="G321" s="453" t="s">
        <v>368</v>
      </c>
      <c r="H321" s="335"/>
      <c r="I321" s="408"/>
      <c r="J321" s="335" t="s">
        <v>186</v>
      </c>
      <c r="K321" s="300">
        <v>37</v>
      </c>
      <c r="L321" s="335" t="str">
        <f>IF(J321="Ya/Tidak",IF(K321="Ya",1,IF(K321="Tidak",0,"Blm Diisi")),IF(J321="A/B/C",IF(K321="A",1,IF(K321="B",0.5,IF(K321="C",0,"Blm Diisi"))),IF(J321="A/B/C/D",IF(K321="A",1,IF(K321="B",0.67,IF(K321="C",0.33,IF(K321="D",0,"Blm Diisi")))),IF(J321="A/B/C/D/E",IF(K321="A",1,IF(K321="B",0.75,IF(K321="C",0.5,IF(K321="D",0.25,IF(K321="E",0,"Blm Diisi"))))),IF(J321="%",IF(K321="","Blm Diisi",K321),IF(J321="Jumlah",IF(K321="","Blm Diisi",""),IF(J321="Rupiah",IF(K321="","Blm Diisi",""),IF(J321="","","-"))))))))</f>
        <v/>
      </c>
      <c r="M321" s="335"/>
      <c r="P321" s="299" t="s">
        <v>936</v>
      </c>
    </row>
    <row r="322" spans="1:16">
      <c r="A322" s="313">
        <v>337</v>
      </c>
      <c r="B322" s="355"/>
      <c r="C322" s="355"/>
      <c r="D322" s="356">
        <v>6</v>
      </c>
      <c r="E322" s="586" t="s">
        <v>40</v>
      </c>
      <c r="F322" s="587"/>
      <c r="G322" s="588"/>
      <c r="H322" s="401">
        <v>3.75</v>
      </c>
      <c r="I322" s="414"/>
      <c r="J322" s="401"/>
      <c r="K322" s="401"/>
      <c r="L322" s="401">
        <f>SUM(L323,L337,L339,L341)</f>
        <v>0.71313368941525002</v>
      </c>
      <c r="M322" s="401"/>
      <c r="P322" s="414"/>
    </row>
    <row r="323" spans="1:16">
      <c r="A323" s="318">
        <v>338</v>
      </c>
      <c r="B323" s="412"/>
      <c r="C323" s="404"/>
      <c r="D323" s="404"/>
      <c r="E323" s="404" t="s">
        <v>9</v>
      </c>
      <c r="F323" s="626" t="s">
        <v>144</v>
      </c>
      <c r="G323" s="627"/>
      <c r="H323" s="405">
        <v>1</v>
      </c>
      <c r="I323" s="406"/>
      <c r="J323" s="405"/>
      <c r="K323" s="405"/>
      <c r="L323" s="405">
        <f>AVERAGE(L324:L336)*H323</f>
        <v>0.13563368941524998</v>
      </c>
      <c r="M323" s="405"/>
      <c r="P323" s="406"/>
    </row>
    <row r="324" spans="1:16" s="331" customFormat="1" ht="30">
      <c r="A324" s="313">
        <v>339</v>
      </c>
      <c r="B324" s="332"/>
      <c r="C324" s="333"/>
      <c r="D324" s="333"/>
      <c r="E324" s="333"/>
      <c r="F324" s="456" t="s">
        <v>59</v>
      </c>
      <c r="G324" s="341" t="s">
        <v>378</v>
      </c>
      <c r="H324" s="335"/>
      <c r="I324" s="408"/>
      <c r="J324" s="335"/>
      <c r="K324" s="457"/>
      <c r="L324" s="335" t="str">
        <f t="shared" ref="L324:L336" si="9">IF(J324="Ya/Tidak",IF(K324="Ya",1,IF(K324="Tidak",0,"Blm Diisi")),IF(J324="A/B/C",IF(K324="A",1,IF(K324="B",0.5,IF(K324="C",0,"Blm Diisi"))),IF(J324="A/B/C/D",IF(K324="A",1,IF(K324="B",0.67,IF(K324="C",0.33,IF(K324="D",0,"Blm Diisi")))),IF(J324="A/B/C/D/E",IF(K324="A",1,IF(K324="B",0.75,IF(K324="C",0.5,IF(K324="D",0.25,IF(K324="E",0,"Blm Diisi"))))),IF(J324="%",IF(K324="","Blm Diisi",K324),IF(J324="Jumlah",IF(K324="","Blm Diisi",""),IF(J324="Rupiah",IF(K324="","Blm Diisi",""),IF(J324="","","-"))))))))</f>
        <v/>
      </c>
      <c r="M324" s="335"/>
      <c r="P324" s="486" t="s">
        <v>946</v>
      </c>
    </row>
    <row r="325" spans="1:16" s="331" customFormat="1" ht="30">
      <c r="A325" s="318">
        <v>340</v>
      </c>
      <c r="B325" s="332"/>
      <c r="C325" s="333"/>
      <c r="D325" s="333"/>
      <c r="E325" s="333"/>
      <c r="F325" s="458" t="s">
        <v>59</v>
      </c>
      <c r="G325" s="341" t="s">
        <v>379</v>
      </c>
      <c r="H325" s="335"/>
      <c r="I325" s="408"/>
      <c r="J325" s="335"/>
      <c r="K325" s="335"/>
      <c r="L325" s="335" t="str">
        <f t="shared" si="9"/>
        <v/>
      </c>
      <c r="M325" s="335"/>
      <c r="P325" s="299"/>
    </row>
    <row r="326" spans="1:16" s="331" customFormat="1">
      <c r="A326" s="313">
        <v>341</v>
      </c>
      <c r="B326" s="332"/>
      <c r="C326" s="333"/>
      <c r="D326" s="333"/>
      <c r="E326" s="333"/>
      <c r="F326" s="407"/>
      <c r="G326" s="452" t="s">
        <v>380</v>
      </c>
      <c r="H326" s="335"/>
      <c r="I326" s="408"/>
      <c r="J326" s="335" t="s">
        <v>186</v>
      </c>
      <c r="K326" s="300">
        <v>439</v>
      </c>
      <c r="L326" s="335" t="str">
        <f t="shared" si="9"/>
        <v/>
      </c>
      <c r="M326" s="335"/>
      <c r="P326" s="299"/>
    </row>
    <row r="327" spans="1:16" s="331" customFormat="1">
      <c r="A327" s="318">
        <v>342</v>
      </c>
      <c r="B327" s="332"/>
      <c r="C327" s="333"/>
      <c r="D327" s="333"/>
      <c r="E327" s="333"/>
      <c r="F327" s="407"/>
      <c r="G327" s="452" t="s">
        <v>381</v>
      </c>
      <c r="H327" s="335"/>
      <c r="I327" s="408"/>
      <c r="J327" s="335" t="s">
        <v>186</v>
      </c>
      <c r="K327" s="300">
        <v>1670</v>
      </c>
      <c r="L327" s="335" t="str">
        <f t="shared" si="9"/>
        <v/>
      </c>
      <c r="M327" s="335"/>
      <c r="P327" s="299"/>
    </row>
    <row r="328" spans="1:16" s="331" customFormat="1" ht="45">
      <c r="A328" s="313">
        <v>343</v>
      </c>
      <c r="B328" s="332"/>
      <c r="C328" s="333"/>
      <c r="D328" s="333"/>
      <c r="E328" s="333"/>
      <c r="F328" s="458" t="s">
        <v>59</v>
      </c>
      <c r="G328" s="341" t="s">
        <v>382</v>
      </c>
      <c r="H328" s="335"/>
      <c r="I328" s="408" t="s">
        <v>389</v>
      </c>
      <c r="J328" s="335"/>
      <c r="K328" s="335"/>
      <c r="L328" s="335" t="str">
        <f t="shared" si="9"/>
        <v/>
      </c>
      <c r="M328" s="335"/>
      <c r="P328" s="299"/>
    </row>
    <row r="329" spans="1:16" s="331" customFormat="1">
      <c r="A329" s="318">
        <v>344</v>
      </c>
      <c r="B329" s="332"/>
      <c r="C329" s="333"/>
      <c r="D329" s="333"/>
      <c r="E329" s="333"/>
      <c r="F329" s="407"/>
      <c r="G329" s="452" t="s">
        <v>380</v>
      </c>
      <c r="H329" s="335"/>
      <c r="I329" s="408"/>
      <c r="J329" s="335" t="s">
        <v>186</v>
      </c>
      <c r="K329" s="300">
        <v>426</v>
      </c>
      <c r="L329" s="335" t="str">
        <f t="shared" si="9"/>
        <v/>
      </c>
      <c r="M329" s="335"/>
      <c r="P329" s="299"/>
    </row>
    <row r="330" spans="1:16" s="331" customFormat="1">
      <c r="A330" s="313">
        <v>345</v>
      </c>
      <c r="B330" s="332"/>
      <c r="C330" s="333"/>
      <c r="D330" s="333"/>
      <c r="E330" s="333"/>
      <c r="F330" s="407"/>
      <c r="G330" s="452" t="s">
        <v>381</v>
      </c>
      <c r="H330" s="335"/>
      <c r="I330" s="408"/>
      <c r="J330" s="335" t="s">
        <v>186</v>
      </c>
      <c r="K330" s="300">
        <v>1632</v>
      </c>
      <c r="L330" s="335" t="str">
        <f t="shared" si="9"/>
        <v/>
      </c>
      <c r="M330" s="335"/>
      <c r="P330" s="299"/>
    </row>
    <row r="331" spans="1:16" s="331" customFormat="1" ht="45">
      <c r="A331" s="318">
        <v>346</v>
      </c>
      <c r="B331" s="332"/>
      <c r="C331" s="333"/>
      <c r="D331" s="333"/>
      <c r="E331" s="333"/>
      <c r="F331" s="458" t="s">
        <v>59</v>
      </c>
      <c r="G331" s="341" t="s">
        <v>383</v>
      </c>
      <c r="H331" s="335"/>
      <c r="I331" s="408" t="s">
        <v>390</v>
      </c>
      <c r="J331" s="335" t="s">
        <v>185</v>
      </c>
      <c r="K331" s="451">
        <f>IF(OR(K332="",K333=""),"Blm Diisi",IF(K333/K332&gt;1,1,K333/K332))</f>
        <v>0.26666666666666666</v>
      </c>
      <c r="L331" s="335">
        <f t="shared" si="9"/>
        <v>0.26666666666666666</v>
      </c>
      <c r="M331" s="335"/>
      <c r="P331" s="299"/>
    </row>
    <row r="332" spans="1:16" s="331" customFormat="1">
      <c r="A332" s="313">
        <v>347</v>
      </c>
      <c r="B332" s="332"/>
      <c r="C332" s="333"/>
      <c r="D332" s="333"/>
      <c r="E332" s="333"/>
      <c r="F332" s="407"/>
      <c r="G332" s="452" t="s">
        <v>384</v>
      </c>
      <c r="H332" s="335"/>
      <c r="I332" s="408"/>
      <c r="J332" s="335" t="s">
        <v>186</v>
      </c>
      <c r="K332" s="300">
        <v>30</v>
      </c>
      <c r="L332" s="335" t="str">
        <f t="shared" si="9"/>
        <v/>
      </c>
      <c r="M332" s="335"/>
      <c r="P332" s="299"/>
    </row>
    <row r="333" spans="1:16" s="331" customFormat="1" ht="30">
      <c r="A333" s="318">
        <v>348</v>
      </c>
      <c r="B333" s="332"/>
      <c r="C333" s="333"/>
      <c r="D333" s="333"/>
      <c r="E333" s="333"/>
      <c r="F333" s="407"/>
      <c r="G333" s="452" t="s">
        <v>385</v>
      </c>
      <c r="H333" s="335"/>
      <c r="I333" s="408"/>
      <c r="J333" s="335" t="s">
        <v>186</v>
      </c>
      <c r="K333" s="300">
        <v>8</v>
      </c>
      <c r="L333" s="335" t="str">
        <f t="shared" si="9"/>
        <v/>
      </c>
      <c r="M333" s="335"/>
      <c r="P333" s="299"/>
    </row>
    <row r="334" spans="1:16" s="331" customFormat="1" ht="60">
      <c r="A334" s="313">
        <v>349</v>
      </c>
      <c r="B334" s="332"/>
      <c r="C334" s="333"/>
      <c r="D334" s="333"/>
      <c r="E334" s="333"/>
      <c r="F334" s="458" t="s">
        <v>59</v>
      </c>
      <c r="G334" s="341" t="s">
        <v>813</v>
      </c>
      <c r="H334" s="335"/>
      <c r="I334" s="408" t="s">
        <v>391</v>
      </c>
      <c r="J334" s="335" t="s">
        <v>185</v>
      </c>
      <c r="K334" s="451">
        <f>IF(OR(K335="",K336=""),"Blm Diisi",IF(K336/K335&gt;1,1,K336/K335))</f>
        <v>4.6007121638332628E-3</v>
      </c>
      <c r="L334" s="335">
        <f t="shared" si="9"/>
        <v>4.6007121638332628E-3</v>
      </c>
      <c r="M334" s="335"/>
      <c r="P334" s="299"/>
    </row>
    <row r="335" spans="1:16" s="331" customFormat="1">
      <c r="A335" s="318">
        <v>350</v>
      </c>
      <c r="B335" s="332"/>
      <c r="C335" s="333"/>
      <c r="D335" s="333"/>
      <c r="E335" s="333"/>
      <c r="F335" s="407"/>
      <c r="G335" s="452" t="s">
        <v>387</v>
      </c>
      <c r="H335" s="335"/>
      <c r="I335" s="408"/>
      <c r="J335" s="335" t="s">
        <v>392</v>
      </c>
      <c r="K335" s="514">
        <v>1501847592709</v>
      </c>
      <c r="L335" s="335" t="str">
        <f t="shared" si="9"/>
        <v/>
      </c>
      <c r="M335" s="335"/>
      <c r="P335" s="299"/>
    </row>
    <row r="336" spans="1:16" s="331" customFormat="1" ht="30">
      <c r="A336" s="313">
        <v>351</v>
      </c>
      <c r="B336" s="332"/>
      <c r="C336" s="333"/>
      <c r="D336" s="333"/>
      <c r="E336" s="333"/>
      <c r="F336" s="407"/>
      <c r="G336" s="452" t="s">
        <v>814</v>
      </c>
      <c r="H336" s="335"/>
      <c r="I336" s="408"/>
      <c r="J336" s="335" t="s">
        <v>392</v>
      </c>
      <c r="K336" s="302">
        <v>6909568488</v>
      </c>
      <c r="L336" s="335" t="str">
        <f t="shared" si="9"/>
        <v/>
      </c>
      <c r="M336" s="335"/>
      <c r="P336" s="299"/>
    </row>
    <row r="337" spans="1:16" ht="15.95" customHeight="1">
      <c r="A337" s="318">
        <v>352</v>
      </c>
      <c r="B337" s="412"/>
      <c r="C337" s="404"/>
      <c r="D337" s="404"/>
      <c r="E337" s="404" t="s">
        <v>11</v>
      </c>
      <c r="F337" s="551" t="s">
        <v>627</v>
      </c>
      <c r="G337" s="552"/>
      <c r="H337" s="108">
        <v>1</v>
      </c>
      <c r="I337" s="128"/>
      <c r="J337" s="108"/>
      <c r="K337" s="405"/>
      <c r="L337" s="405">
        <f>AVERAGE(L338)*H337</f>
        <v>0</v>
      </c>
      <c r="M337" s="405"/>
      <c r="P337" s="406"/>
    </row>
    <row r="338" spans="1:16" s="331" customFormat="1" ht="150">
      <c r="A338" s="313">
        <v>353</v>
      </c>
      <c r="B338" s="332"/>
      <c r="C338" s="333"/>
      <c r="D338" s="333"/>
      <c r="E338" s="333"/>
      <c r="F338" s="156" t="s">
        <v>59</v>
      </c>
      <c r="G338" s="140" t="s">
        <v>628</v>
      </c>
      <c r="H338" s="93"/>
      <c r="I338" s="129" t="s">
        <v>641</v>
      </c>
      <c r="J338" s="93" t="s">
        <v>156</v>
      </c>
      <c r="K338" s="167" t="s">
        <v>829</v>
      </c>
      <c r="L338" s="335">
        <f>IF(J338="Ya/Tidak",IF(K338="Ya",1,IF(K338="Tidak",0,"Blm Diisi")),IF(J338="A/B/C",IF(K338="A",1,IF(K338="B",0.5,IF(K338="C",0,"Blm Diisi"))),IF(J338="A/B/C/D",IF(K338="A",1,IF(K338="B",0.67,IF(K338="C",0.33,IF(K338="D",0,"Blm Diisi")))),IF(J338="A/B/C/D/E",IF(K338="A",1,IF(K338="B",0.75,IF(K338="C",0.5,IF(K338="D",0.25,IF(K338="E",0,"Blm Diisi"))))),IF(J338="%",IF(K338="","Blm Diisi",K338),IF(J338="Jumlah",IF(K338="","Blm Diisi",""),IF(J338="Rupiah",IF(K338="","Blm Diisi",""),IF(J338="","","-"))))))))</f>
        <v>0</v>
      </c>
      <c r="M338" s="335"/>
      <c r="P338" s="299"/>
    </row>
    <row r="339" spans="1:16">
      <c r="A339" s="318">
        <v>354</v>
      </c>
      <c r="B339" s="412"/>
      <c r="C339" s="404"/>
      <c r="D339" s="404"/>
      <c r="E339" s="404" t="s">
        <v>13</v>
      </c>
      <c r="F339" s="626" t="s">
        <v>146</v>
      </c>
      <c r="G339" s="627"/>
      <c r="H339" s="405">
        <v>1</v>
      </c>
      <c r="I339" s="406"/>
      <c r="J339" s="405"/>
      <c r="K339" s="405"/>
      <c r="L339" s="405">
        <f>AVERAGE(L340)*H339</f>
        <v>0.33</v>
      </c>
      <c r="M339" s="405"/>
      <c r="P339" s="406"/>
    </row>
    <row r="340" spans="1:16" s="331" customFormat="1" ht="150">
      <c r="A340" s="313">
        <v>355</v>
      </c>
      <c r="B340" s="332"/>
      <c r="C340" s="333"/>
      <c r="D340" s="333"/>
      <c r="E340" s="333"/>
      <c r="F340" s="456" t="s">
        <v>59</v>
      </c>
      <c r="G340" s="452" t="s">
        <v>815</v>
      </c>
      <c r="H340" s="335"/>
      <c r="I340" s="408" t="s">
        <v>816</v>
      </c>
      <c r="J340" s="335" t="s">
        <v>156</v>
      </c>
      <c r="K340" s="167" t="s">
        <v>827</v>
      </c>
      <c r="L340" s="335">
        <f>IF(J340="Ya/Tidak",IF(K340="Ya",1,IF(K340="Tidak",0,"Blm Diisi")),IF(J340="A/B/C",IF(K340="A",1,IF(K340="B",0.5,IF(K340="C",0,"Blm Diisi"))),IF(J340="A/B/C/D",IF(K340="A",1,IF(K340="B",0.67,IF(K340="C",0.33,IF(K340="D",0,"Blm Diisi")))),IF(J340="A/B/C/D/E",IF(K340="A",1,IF(K340="B",0.75,IF(K340="C",0.5,IF(K340="D",0.25,IF(K340="E",0,"Blm Diisi"))))),IF(J340="%",IF(K340="","Blm Diisi",K340),IF(J340="Jumlah",IF(K340="","Blm Diisi",""),IF(J340="Rupiah",IF(K340="","Blm Diisi",""),IF(J340="","","-"))))))))</f>
        <v>0.33</v>
      </c>
      <c r="M340" s="335"/>
      <c r="P340" s="299"/>
    </row>
    <row r="341" spans="1:16">
      <c r="A341" s="318">
        <v>356</v>
      </c>
      <c r="B341" s="412"/>
      <c r="C341" s="404"/>
      <c r="D341" s="404"/>
      <c r="E341" s="404" t="s">
        <v>15</v>
      </c>
      <c r="F341" s="626" t="s">
        <v>147</v>
      </c>
      <c r="G341" s="627"/>
      <c r="H341" s="405">
        <v>0.75</v>
      </c>
      <c r="I341" s="406"/>
      <c r="J341" s="405"/>
      <c r="K341" s="405"/>
      <c r="L341" s="405">
        <f>AVERAGE(L342)*H341</f>
        <v>0.2475</v>
      </c>
      <c r="M341" s="405"/>
      <c r="P341" s="406"/>
    </row>
    <row r="342" spans="1:16" s="331" customFormat="1" ht="150">
      <c r="A342" s="313">
        <v>357</v>
      </c>
      <c r="B342" s="332"/>
      <c r="C342" s="333"/>
      <c r="D342" s="333"/>
      <c r="E342" s="333"/>
      <c r="F342" s="456" t="s">
        <v>59</v>
      </c>
      <c r="G342" s="452" t="s">
        <v>594</v>
      </c>
      <c r="H342" s="335"/>
      <c r="I342" s="408" t="s">
        <v>393</v>
      </c>
      <c r="J342" s="335" t="s">
        <v>156</v>
      </c>
      <c r="K342" s="167" t="s">
        <v>827</v>
      </c>
      <c r="L342" s="335">
        <f>IF(J342="Ya/Tidak",IF(K342="Ya",1,IF(K342="Tidak",0,"Blm Diisi")),IF(J342="A/B/C",IF(K342="A",1,IF(K342="B",0.5,IF(K342="C",0,"Blm Diisi"))),IF(J342="A/B/C/D",IF(K342="A",1,IF(K342="B",0.67,IF(K342="C",0.33,IF(K342="D",0,"Blm Diisi")))),IF(J342="A/B/C/D/E",IF(K342="A",1,IF(K342="B",0.75,IF(K342="C",0.5,IF(K342="D",0.25,IF(K342="E",0,"Blm Diisi"))))),IF(J342="%",IF(K342="","Blm Diisi",K342),IF(J342="Jumlah",IF(K342="","Blm Diisi",""),IF(J342="Rupiah",IF(K342="","Blm Diisi",""),IF(J342="","","-"))))))))</f>
        <v>0.33</v>
      </c>
      <c r="M342" s="335"/>
      <c r="P342" s="486" t="s">
        <v>947</v>
      </c>
    </row>
    <row r="343" spans="1:16" ht="15.75">
      <c r="A343" s="318">
        <v>358</v>
      </c>
      <c r="B343" s="436"/>
      <c r="C343" s="436"/>
      <c r="D343" s="450">
        <v>7</v>
      </c>
      <c r="E343" s="586" t="s">
        <v>43</v>
      </c>
      <c r="F343" s="587"/>
      <c r="G343" s="588"/>
      <c r="H343" s="401">
        <v>3.75</v>
      </c>
      <c r="I343" s="414"/>
      <c r="J343" s="401"/>
      <c r="K343" s="401"/>
      <c r="L343" s="401">
        <f>SUM(L344,L351,L358,L360,L365,L377)</f>
        <v>2.7010000000000001</v>
      </c>
      <c r="M343" s="401"/>
      <c r="P343" s="414"/>
    </row>
    <row r="344" spans="1:16" ht="38.1" customHeight="1">
      <c r="A344" s="313">
        <v>359</v>
      </c>
      <c r="B344" s="412"/>
      <c r="C344" s="404"/>
      <c r="D344" s="404"/>
      <c r="E344" s="404" t="s">
        <v>9</v>
      </c>
      <c r="F344" s="626" t="s">
        <v>148</v>
      </c>
      <c r="G344" s="627"/>
      <c r="H344" s="405">
        <v>0.75</v>
      </c>
      <c r="I344" s="406"/>
      <c r="J344" s="405"/>
      <c r="K344" s="405"/>
      <c r="L344" s="405">
        <f>AVERAGE(L345:L350)*H344</f>
        <v>0.75</v>
      </c>
      <c r="M344" s="405"/>
      <c r="P344" s="406"/>
    </row>
    <row r="345" spans="1:16" s="331" customFormat="1" ht="135">
      <c r="A345" s="318">
        <v>360</v>
      </c>
      <c r="B345" s="332"/>
      <c r="C345" s="333"/>
      <c r="D345" s="333"/>
      <c r="E345" s="333"/>
      <c r="F345" s="444" t="s">
        <v>59</v>
      </c>
      <c r="G345" s="415" t="s">
        <v>457</v>
      </c>
      <c r="H345" s="335"/>
      <c r="I345" s="408" t="s">
        <v>456</v>
      </c>
      <c r="J345" s="335" t="s">
        <v>185</v>
      </c>
      <c r="K345" s="451">
        <f>IF(OR(K346="",K350=""),"Blm Diisi",IF(K350/K346&gt;1,1,K350/K346))</f>
        <v>1</v>
      </c>
      <c r="L345" s="335">
        <f t="shared" ref="L345:L350" si="10">IF(J345="Ya/Tidak",IF(K345="Ya",1,IF(K345="Tidak",0,"Blm Diisi")),IF(J345="A/B/C",IF(K345="A",1,IF(K345="B",0.5,IF(K345="C",0,"Blm Diisi"))),IF(J345="A/B/C/D",IF(K345="A",1,IF(K345="B",0.67,IF(K345="C",0.33,IF(K345="D",0,"Blm Diisi")))),IF(J345="A/B/C/D/E",IF(K345="A",1,IF(K345="B",0.75,IF(K345="C",0.5,IF(K345="D",0.25,IF(K345="E",0,"Blm Diisi"))))),IF(J345="%",IF(K345="","Blm Diisi",K345),IF(J345="Jumlah",IF(K345="","Blm Diisi",""),IF(J345="Rupiah",IF(K345="","Blm Diisi",""),IF(J345="","","-"))))))))</f>
        <v>1</v>
      </c>
      <c r="M345" s="335"/>
      <c r="P345" s="486" t="s">
        <v>937</v>
      </c>
    </row>
    <row r="346" spans="1:16" s="331" customFormat="1" ht="30">
      <c r="A346" s="313">
        <v>361</v>
      </c>
      <c r="B346" s="332"/>
      <c r="C346" s="333"/>
      <c r="D346" s="333"/>
      <c r="E346" s="333"/>
      <c r="F346" s="455" t="s">
        <v>59</v>
      </c>
      <c r="G346" s="415" t="s">
        <v>458</v>
      </c>
      <c r="H346" s="335"/>
      <c r="I346" s="408"/>
      <c r="J346" s="335" t="s">
        <v>186</v>
      </c>
      <c r="K346" s="335">
        <f>IF(OR(K347="",K348="",K349=""),"Blm Diisi",K347+K348+K349)</f>
        <v>265</v>
      </c>
      <c r="L346" s="335" t="str">
        <f t="shared" si="10"/>
        <v/>
      </c>
      <c r="M346" s="335"/>
      <c r="P346" s="299" t="s">
        <v>937</v>
      </c>
    </row>
    <row r="347" spans="1:16" s="331" customFormat="1" ht="30">
      <c r="A347" s="318">
        <v>362</v>
      </c>
      <c r="B347" s="332"/>
      <c r="C347" s="333"/>
      <c r="D347" s="333"/>
      <c r="E347" s="333"/>
      <c r="F347" s="333"/>
      <c r="G347" s="453" t="s">
        <v>459</v>
      </c>
      <c r="H347" s="335"/>
      <c r="I347" s="408"/>
      <c r="J347" s="335" t="s">
        <v>186</v>
      </c>
      <c r="K347" s="300">
        <v>2</v>
      </c>
      <c r="L347" s="335" t="str">
        <f t="shared" si="10"/>
        <v/>
      </c>
      <c r="M347" s="335"/>
      <c r="P347" s="299" t="s">
        <v>937</v>
      </c>
    </row>
    <row r="348" spans="1:16" s="331" customFormat="1" ht="30">
      <c r="A348" s="313">
        <v>363</v>
      </c>
      <c r="B348" s="332"/>
      <c r="C348" s="333"/>
      <c r="D348" s="333"/>
      <c r="E348" s="333"/>
      <c r="F348" s="333"/>
      <c r="G348" s="453" t="s">
        <v>460</v>
      </c>
      <c r="H348" s="335"/>
      <c r="I348" s="408"/>
      <c r="J348" s="335" t="s">
        <v>186</v>
      </c>
      <c r="K348" s="300">
        <v>31</v>
      </c>
      <c r="L348" s="335" t="str">
        <f t="shared" si="10"/>
        <v/>
      </c>
      <c r="M348" s="335"/>
      <c r="P348" s="299" t="s">
        <v>937</v>
      </c>
    </row>
    <row r="349" spans="1:16" s="331" customFormat="1" ht="30">
      <c r="A349" s="318">
        <v>364</v>
      </c>
      <c r="B349" s="332"/>
      <c r="C349" s="333"/>
      <c r="D349" s="333"/>
      <c r="E349" s="333"/>
      <c r="F349" s="455"/>
      <c r="G349" s="453" t="s">
        <v>461</v>
      </c>
      <c r="H349" s="335"/>
      <c r="I349" s="408"/>
      <c r="J349" s="335" t="s">
        <v>186</v>
      </c>
      <c r="K349" s="300">
        <v>232</v>
      </c>
      <c r="L349" s="335" t="str">
        <f t="shared" si="10"/>
        <v/>
      </c>
      <c r="M349" s="335"/>
      <c r="P349" s="299" t="s">
        <v>937</v>
      </c>
    </row>
    <row r="350" spans="1:16" s="331" customFormat="1" ht="30">
      <c r="A350" s="313">
        <v>365</v>
      </c>
      <c r="B350" s="332"/>
      <c r="C350" s="333"/>
      <c r="D350" s="333"/>
      <c r="E350" s="333"/>
      <c r="F350" s="459" t="s">
        <v>59</v>
      </c>
      <c r="G350" s="415" t="s">
        <v>462</v>
      </c>
      <c r="H350" s="335"/>
      <c r="I350" s="408"/>
      <c r="J350" s="335" t="s">
        <v>186</v>
      </c>
      <c r="K350" s="300">
        <v>265</v>
      </c>
      <c r="L350" s="335" t="str">
        <f t="shared" si="10"/>
        <v/>
      </c>
      <c r="M350" s="335"/>
      <c r="P350" s="299" t="s">
        <v>937</v>
      </c>
    </row>
    <row r="351" spans="1:16" ht="33" customHeight="1">
      <c r="A351" s="318">
        <v>366</v>
      </c>
      <c r="B351" s="412"/>
      <c r="C351" s="404"/>
      <c r="D351" s="404"/>
      <c r="E351" s="404" t="s">
        <v>11</v>
      </c>
      <c r="F351" s="626" t="s">
        <v>149</v>
      </c>
      <c r="G351" s="627"/>
      <c r="H351" s="405">
        <v>0.6</v>
      </c>
      <c r="I351" s="406"/>
      <c r="J351" s="405"/>
      <c r="K351" s="405"/>
      <c r="L351" s="405">
        <f>AVERAGE(L352:L357)*H351</f>
        <v>0.6</v>
      </c>
      <c r="M351" s="405"/>
      <c r="P351" s="406"/>
    </row>
    <row r="352" spans="1:16" s="331" customFormat="1" ht="75">
      <c r="A352" s="313">
        <v>367</v>
      </c>
      <c r="B352" s="332"/>
      <c r="C352" s="333"/>
      <c r="D352" s="333"/>
      <c r="E352" s="333"/>
      <c r="F352" s="444" t="s">
        <v>59</v>
      </c>
      <c r="G352" s="415" t="s">
        <v>463</v>
      </c>
      <c r="H352" s="335"/>
      <c r="I352" s="408" t="s">
        <v>464</v>
      </c>
      <c r="J352" s="335" t="s">
        <v>185</v>
      </c>
      <c r="K352" s="451">
        <f>IF(OR(K353="",K357=""),"Blm Diisi",IF(K357/K353&gt;1,1,K357/K353))</f>
        <v>1</v>
      </c>
      <c r="L352" s="335">
        <f t="shared" ref="L352:L357" si="11">IF(J352="Ya/Tidak",IF(K352="Ya",1,IF(K352="Tidak",0,"Blm Diisi")),IF(J352="A/B/C",IF(K352="A",1,IF(K352="B",0.5,IF(K352="C",0,"Blm Diisi"))),IF(J352="A/B/C/D",IF(K352="A",1,IF(K352="B",0.67,IF(K352="C",0.33,IF(K352="D",0,"Blm Diisi")))),IF(J352="A/B/C/D/E",IF(K352="A",1,IF(K352="B",0.75,IF(K352="C",0.5,IF(K352="D",0.25,IF(K352="E",0,"Blm Diisi"))))),IF(J352="%",IF(K352="","Blm Diisi",K352),IF(J352="Jumlah",IF(K352="","Blm Diisi",""),IF(J352="Rupiah",IF(K352="","Blm Diisi",""),IF(J352="","","-"))))))))</f>
        <v>1</v>
      </c>
      <c r="M352" s="335"/>
      <c r="P352" s="486" t="s">
        <v>864</v>
      </c>
    </row>
    <row r="353" spans="1:16" s="331" customFormat="1" ht="30">
      <c r="A353" s="318">
        <v>368</v>
      </c>
      <c r="B353" s="332"/>
      <c r="C353" s="333"/>
      <c r="D353" s="333"/>
      <c r="E353" s="333"/>
      <c r="F353" s="455" t="s">
        <v>59</v>
      </c>
      <c r="G353" s="415" t="s">
        <v>465</v>
      </c>
      <c r="H353" s="335"/>
      <c r="I353" s="408"/>
      <c r="J353" s="335" t="s">
        <v>186</v>
      </c>
      <c r="K353" s="335">
        <f>IF(OR(K354="",K355="",K356=""),"Blm Diisi",K354+K355+K356)</f>
        <v>242</v>
      </c>
      <c r="L353" s="335" t="str">
        <f t="shared" si="11"/>
        <v/>
      </c>
      <c r="M353" s="335"/>
      <c r="P353" s="299"/>
    </row>
    <row r="354" spans="1:16" s="331" customFormat="1">
      <c r="A354" s="313">
        <v>369</v>
      </c>
      <c r="B354" s="332"/>
      <c r="C354" s="333"/>
      <c r="D354" s="333"/>
      <c r="E354" s="333"/>
      <c r="F354" s="333"/>
      <c r="G354" s="453" t="s">
        <v>466</v>
      </c>
      <c r="H354" s="335"/>
      <c r="I354" s="408"/>
      <c r="J354" s="335" t="s">
        <v>186</v>
      </c>
      <c r="K354" s="300">
        <v>153</v>
      </c>
      <c r="L354" s="335" t="str">
        <f t="shared" si="11"/>
        <v/>
      </c>
      <c r="M354" s="335"/>
      <c r="P354" s="299"/>
    </row>
    <row r="355" spans="1:16" s="331" customFormat="1">
      <c r="A355" s="318">
        <v>370</v>
      </c>
      <c r="B355" s="332"/>
      <c r="C355" s="333"/>
      <c r="D355" s="333"/>
      <c r="E355" s="333"/>
      <c r="F355" s="333"/>
      <c r="G355" s="453" t="s">
        <v>467</v>
      </c>
      <c r="H355" s="335"/>
      <c r="I355" s="408"/>
      <c r="J355" s="335" t="s">
        <v>186</v>
      </c>
      <c r="K355" s="300">
        <v>3</v>
      </c>
      <c r="L355" s="335" t="str">
        <f t="shared" si="11"/>
        <v/>
      </c>
      <c r="M355" s="335"/>
      <c r="P355" s="299"/>
    </row>
    <row r="356" spans="1:16" s="331" customFormat="1">
      <c r="A356" s="313">
        <v>371</v>
      </c>
      <c r="B356" s="332"/>
      <c r="C356" s="333"/>
      <c r="D356" s="333"/>
      <c r="E356" s="333"/>
      <c r="F356" s="455"/>
      <c r="G356" s="453" t="s">
        <v>626</v>
      </c>
      <c r="H356" s="335"/>
      <c r="I356" s="408"/>
      <c r="J356" s="335" t="s">
        <v>186</v>
      </c>
      <c r="K356" s="300">
        <v>86</v>
      </c>
      <c r="L356" s="335" t="str">
        <f t="shared" si="11"/>
        <v/>
      </c>
      <c r="M356" s="335"/>
      <c r="P356" s="299"/>
    </row>
    <row r="357" spans="1:16" s="331" customFormat="1">
      <c r="A357" s="318">
        <v>372</v>
      </c>
      <c r="B357" s="332"/>
      <c r="C357" s="333"/>
      <c r="D357" s="333"/>
      <c r="E357" s="333"/>
      <c r="F357" s="459" t="s">
        <v>59</v>
      </c>
      <c r="G357" s="415" t="s">
        <v>462</v>
      </c>
      <c r="H357" s="335"/>
      <c r="I357" s="408"/>
      <c r="J357" s="335" t="s">
        <v>186</v>
      </c>
      <c r="K357" s="300">
        <v>256</v>
      </c>
      <c r="L357" s="335" t="str">
        <f t="shared" si="11"/>
        <v/>
      </c>
      <c r="M357" s="335"/>
      <c r="P357" s="299"/>
    </row>
    <row r="358" spans="1:16">
      <c r="A358" s="318">
        <v>366</v>
      </c>
      <c r="B358" s="412"/>
      <c r="C358" s="404"/>
      <c r="D358" s="404"/>
      <c r="E358" s="404" t="s">
        <v>13</v>
      </c>
      <c r="F358" s="626" t="s">
        <v>624</v>
      </c>
      <c r="G358" s="627"/>
      <c r="H358" s="405">
        <v>0.6</v>
      </c>
      <c r="I358" s="406"/>
      <c r="J358" s="405"/>
      <c r="K358" s="405"/>
      <c r="L358" s="405">
        <f>AVERAGE(L359)*H358</f>
        <v>0.6</v>
      </c>
      <c r="M358" s="405"/>
      <c r="P358" s="406"/>
    </row>
    <row r="359" spans="1:16" s="331" customFormat="1" ht="309.75" customHeight="1">
      <c r="A359" s="313">
        <v>151</v>
      </c>
      <c r="B359" s="332"/>
      <c r="C359" s="333"/>
      <c r="D359" s="333"/>
      <c r="E359" s="333"/>
      <c r="F359" s="444" t="s">
        <v>59</v>
      </c>
      <c r="G359" s="415" t="s">
        <v>409</v>
      </c>
      <c r="H359" s="335"/>
      <c r="I359" s="408" t="s">
        <v>623</v>
      </c>
      <c r="J359" s="335" t="s">
        <v>180</v>
      </c>
      <c r="K359" s="167" t="s">
        <v>824</v>
      </c>
      <c r="L359" s="335">
        <f>IF(J359="Ya/Tidak",IF(K359="Ya",1,IF(K359="Tidak",0,"Blm Diisi")),IF(J359="A/B/C",IF(K359="A",1,IF(K359="B",0.5,IF(K359="C",0,"Blm Diisi"))),IF(J359="A/B/C/D",IF(K359="A",1,IF(K359="B",0.67,IF(K359="C",0.33,IF(K359="D",0,"Blm Diisi")))),IF(J359="A/B/C/D/E",IF(K359="A",1,IF(K359="B",0.75,IF(K359="C",0.5,IF(K359="D",0.25,IF(K359="E",0,"Blm Diisi"))))),IF(J359="%",IF(K359="","Blm Diisi",K359),IF(J359="Jumlah",IF(K359="","Blm Diisi",""),IF(J359="Rupiah",IF(K359="","Blm Diisi",""),IF(J359="","","-"))))))))</f>
        <v>1</v>
      </c>
      <c r="M359" s="335"/>
      <c r="P359" s="299"/>
    </row>
    <row r="360" spans="1:16">
      <c r="A360" s="313">
        <v>373</v>
      </c>
      <c r="B360" s="412"/>
      <c r="C360" s="404"/>
      <c r="D360" s="404"/>
      <c r="E360" s="404" t="s">
        <v>15</v>
      </c>
      <c r="F360" s="626" t="s">
        <v>150</v>
      </c>
      <c r="G360" s="627"/>
      <c r="H360" s="405">
        <v>0.6</v>
      </c>
      <c r="I360" s="406"/>
      <c r="J360" s="405"/>
      <c r="K360" s="405"/>
      <c r="L360" s="405">
        <f>AVERAGE(L361:L364)*H360</f>
        <v>0.39999999999999997</v>
      </c>
      <c r="M360" s="405"/>
      <c r="P360" s="406"/>
    </row>
    <row r="361" spans="1:16" s="331" customFormat="1" ht="30">
      <c r="A361" s="318">
        <v>374</v>
      </c>
      <c r="B361" s="332"/>
      <c r="C361" s="333"/>
      <c r="D361" s="333"/>
      <c r="E361" s="333"/>
      <c r="F361" s="456" t="s">
        <v>59</v>
      </c>
      <c r="G361" s="341" t="s">
        <v>472</v>
      </c>
      <c r="H361" s="335"/>
      <c r="I361" s="408" t="s">
        <v>471</v>
      </c>
      <c r="J361" s="335" t="s">
        <v>185</v>
      </c>
      <c r="K361" s="451">
        <f>IF(OR(K362="",K363="",K364=""),"Blm Diisi",IF(K364/K362&gt;1,1,K364/K362))</f>
        <v>0.66666666666666663</v>
      </c>
      <c r="L361" s="335">
        <f>IF(J361="Ya/Tidak",IF(K361="Ya",1,IF(K361="Tidak",0,"Blm Diisi")),IF(J361="A/B/C",IF(K361="A",1,IF(K361="B",0.5,IF(K361="C",0,"Blm Diisi"))),IF(J361="A/B/C/D",IF(K361="A",1,IF(K361="B",0.67,IF(K361="C",0.33,IF(K361="D",0,"Blm Diisi")))),IF(J361="A/B/C/D/E",IF(K361="A",1,IF(K361="B",0.75,IF(K361="C",0.5,IF(K361="D",0.25,IF(K361="E",0,"Blm Diisi"))))),IF(J361="%",IF(K361="","Blm Diisi",K361),IF(J361="Jumlah",IF(K361="","Blm Diisi",""),IF(J361="Rupiah",IF(K361="","Blm Diisi",""),IF(J361="","","-"))))))))</f>
        <v>0.66666666666666663</v>
      </c>
      <c r="M361" s="335"/>
      <c r="P361" s="299"/>
    </row>
    <row r="362" spans="1:16" s="331" customFormat="1" ht="30">
      <c r="A362" s="313">
        <v>375</v>
      </c>
      <c r="B362" s="332"/>
      <c r="C362" s="333"/>
      <c r="D362" s="333"/>
      <c r="E362" s="333"/>
      <c r="F362" s="407"/>
      <c r="G362" s="452" t="s">
        <v>468</v>
      </c>
      <c r="H362" s="335"/>
      <c r="I362" s="408" t="s">
        <v>183</v>
      </c>
      <c r="J362" s="335" t="s">
        <v>186</v>
      </c>
      <c r="K362" s="300">
        <v>6</v>
      </c>
      <c r="L362" s="335" t="str">
        <f>IF(J362="Ya/Tidak",IF(K362="Ya",1,IF(K362="Tidak",0,"Blm Diisi")),IF(J362="A/B/C",IF(K362="A",1,IF(K362="B",0.5,IF(K362="C",0,"Blm Diisi"))),IF(J362="A/B/C/D",IF(K362="A",1,IF(K362="B",0.67,IF(K362="C",0.33,IF(K362="D",0,"Blm Diisi")))),IF(J362="A/B/C/D/E",IF(K362="A",1,IF(K362="B",0.75,IF(K362="C",0.5,IF(K362="D",0.25,IF(K362="E",0,"Blm Diisi"))))),IF(J362="%",IF(K362="","Blm Diisi",K362),IF(J362="Jumlah",IF(K362="","Blm Diisi",""),IF(J362="Rupiah",IF(K362="","Blm Diisi",""),IF(J362="","","-"))))))))</f>
        <v/>
      </c>
      <c r="M362" s="335"/>
      <c r="P362" s="299"/>
    </row>
    <row r="363" spans="1:16" s="331" customFormat="1" ht="30">
      <c r="A363" s="318">
        <v>376</v>
      </c>
      <c r="B363" s="332"/>
      <c r="C363" s="333"/>
      <c r="D363" s="333"/>
      <c r="E363" s="333"/>
      <c r="F363" s="407"/>
      <c r="G363" s="452" t="s">
        <v>469</v>
      </c>
      <c r="H363" s="335"/>
      <c r="I363" s="408" t="s">
        <v>183</v>
      </c>
      <c r="J363" s="335" t="s">
        <v>186</v>
      </c>
      <c r="K363" s="300">
        <v>2</v>
      </c>
      <c r="L363" s="335" t="str">
        <f>IF(J363="Ya/Tidak",IF(K363="Ya",1,IF(K363="Tidak",0,"Blm Diisi")),IF(J363="A/B/C",IF(K363="A",1,IF(K363="B",0.5,IF(K363="C",0,"Blm Diisi"))),IF(J363="A/B/C/D",IF(K363="A",1,IF(K363="B",0.67,IF(K363="C",0.33,IF(K363="D",0,"Blm Diisi")))),IF(J363="A/B/C/D/E",IF(K363="A",1,IF(K363="B",0.75,IF(K363="C",0.5,IF(K363="D",0.25,IF(K363="E",0,"Blm Diisi"))))),IF(J363="%",IF(K363="","Blm Diisi",K363),IF(J363="Jumlah",IF(K363="","Blm Diisi",""),IF(J363="Rupiah",IF(K363="","Blm Diisi",""),IF(J363="","","-"))))))))</f>
        <v/>
      </c>
      <c r="M363" s="335"/>
      <c r="P363" s="299"/>
    </row>
    <row r="364" spans="1:16" s="331" customFormat="1" ht="30">
      <c r="A364" s="313">
        <v>377</v>
      </c>
      <c r="B364" s="332"/>
      <c r="C364" s="333"/>
      <c r="D364" s="333"/>
      <c r="E364" s="333"/>
      <c r="F364" s="407"/>
      <c r="G364" s="452" t="s">
        <v>470</v>
      </c>
      <c r="H364" s="335"/>
      <c r="I364" s="408" t="s">
        <v>183</v>
      </c>
      <c r="J364" s="335" t="s">
        <v>186</v>
      </c>
      <c r="K364" s="300">
        <v>4</v>
      </c>
      <c r="L364" s="335" t="str">
        <f>IF(J364="Ya/Tidak",IF(K364="Ya",1,IF(K364="Tidak",0,"Blm Diisi")),IF(J364="A/B/C",IF(K364="A",1,IF(K364="B",0.5,IF(K364="C",0,"Blm Diisi"))),IF(J364="A/B/C/D",IF(K364="A",1,IF(K364="B",0.67,IF(K364="C",0.33,IF(K364="D",0,"Blm Diisi")))),IF(J364="A/B/C/D/E",IF(K364="A",1,IF(K364="B",0.75,IF(K364="C",0.5,IF(K364="D",0.25,IF(K364="E",0,"Blm Diisi"))))),IF(J364="%",IF(K364="","Blm Diisi",K364),IF(J364="Jumlah",IF(K364="","Blm Diisi",""),IF(J364="Rupiah",IF(K364="","Blm Diisi",""),IF(J364="","","-"))))))))</f>
        <v/>
      </c>
      <c r="M364" s="335"/>
      <c r="P364" s="299"/>
    </row>
    <row r="365" spans="1:16">
      <c r="A365" s="318">
        <v>378</v>
      </c>
      <c r="B365" s="412"/>
      <c r="C365" s="404"/>
      <c r="D365" s="404"/>
      <c r="E365" s="404" t="s">
        <v>32</v>
      </c>
      <c r="F365" s="626" t="s">
        <v>619</v>
      </c>
      <c r="G365" s="627"/>
      <c r="H365" s="405">
        <v>0.6</v>
      </c>
      <c r="I365" s="406"/>
      <c r="J365" s="405"/>
      <c r="K365" s="405"/>
      <c r="L365" s="405">
        <f>AVERAGE(L366:L376)*H365</f>
        <v>0</v>
      </c>
      <c r="M365" s="405"/>
      <c r="P365" s="406"/>
    </row>
    <row r="366" spans="1:16" s="331" customFormat="1" ht="225">
      <c r="A366" s="313">
        <v>379</v>
      </c>
      <c r="B366" s="332"/>
      <c r="C366" s="333"/>
      <c r="D366" s="454"/>
      <c r="E366" s="407"/>
      <c r="F366" s="444" t="s">
        <v>59</v>
      </c>
      <c r="G366" s="415" t="s">
        <v>473</v>
      </c>
      <c r="H366" s="335"/>
      <c r="I366" s="408" t="s">
        <v>620</v>
      </c>
      <c r="J366" s="335" t="s">
        <v>621</v>
      </c>
      <c r="K366" s="167" t="s">
        <v>840</v>
      </c>
      <c r="L366" s="335">
        <f>IF(K366="","Blm Diisi",IF(K366="A",1,IF(K366="B",0.85,IF(K366="C",0.7,IF(K366="D",0.55,IF(K366="E",0.4,IF(K366="F",0.25,IF(K366="G",0.1,IF(K366="H",0,"Blm Diisi")))))))))</f>
        <v>0</v>
      </c>
      <c r="M366" s="335"/>
      <c r="P366" s="299"/>
    </row>
    <row r="367" spans="1:16" s="331" customFormat="1" ht="30">
      <c r="A367" s="313"/>
      <c r="B367" s="332"/>
      <c r="C367" s="333"/>
      <c r="D367" s="454"/>
      <c r="E367" s="407"/>
      <c r="F367" s="459" t="s">
        <v>59</v>
      </c>
      <c r="G367" s="415" t="s">
        <v>616</v>
      </c>
      <c r="H367" s="335"/>
      <c r="I367" s="408"/>
      <c r="J367" s="335"/>
      <c r="K367" s="451" t="str">
        <f>IF(OR(K368="",K369="",K370=""),"Blm Diisi",IF(K370/K368&gt;1,1,K370/K368))</f>
        <v>Blm Diisi</v>
      </c>
      <c r="L367" s="335"/>
      <c r="M367" s="335"/>
      <c r="P367" s="299"/>
    </row>
    <row r="368" spans="1:16" s="331" customFormat="1">
      <c r="A368" s="313"/>
      <c r="B368" s="332"/>
      <c r="C368" s="333"/>
      <c r="D368" s="454"/>
      <c r="E368" s="407"/>
      <c r="F368" s="455"/>
      <c r="G368" s="453" t="s">
        <v>615</v>
      </c>
      <c r="H368" s="335"/>
      <c r="I368" s="408"/>
      <c r="J368" s="335" t="s">
        <v>186</v>
      </c>
      <c r="K368" s="300">
        <v>44</v>
      </c>
      <c r="L368" s="335" t="str">
        <f>IF(J368="Ya/Tidak",IF(K368="Ya",1,IF(K368="Tidak",0,"Blm Diisi")),IF(J368="A/B/C",IF(K368="A",1,IF(K368="B",0.5,IF(K368="C",0,"Blm Diisi"))),IF(J368="A/B/C/D",IF(K368="A",1,IF(K368="B",0.67,IF(K368="C",0.33,IF(K368="D",0,"Blm Diisi")))),IF(J368="A/B/C/D/E",IF(K368="A",1,IF(K368="B",0.75,IF(K368="C",0.5,IF(K368="D",0.25,IF(K368="E",0,"Blm Diisi"))))),IF(J368="%",IF(K368="","Blm Diisi",K368),IF(J368="Jumlah",IF(K368="","Blm Diisi",""),IF(J368="Rupiah",IF(K368="","Blm Diisi",""),IF(J368="","","-"))))))))</f>
        <v/>
      </c>
      <c r="M368" s="335"/>
      <c r="P368" s="299"/>
    </row>
    <row r="369" spans="1:16" s="331" customFormat="1" ht="30">
      <c r="A369" s="318">
        <v>380</v>
      </c>
      <c r="B369" s="332"/>
      <c r="C369" s="333"/>
      <c r="D369" s="454"/>
      <c r="E369" s="407"/>
      <c r="F369" s="455"/>
      <c r="G369" s="453" t="s">
        <v>474</v>
      </c>
      <c r="H369" s="335"/>
      <c r="I369" s="408"/>
      <c r="J369" s="335" t="s">
        <v>186</v>
      </c>
      <c r="K369" s="300"/>
      <c r="L369" s="335" t="str">
        <f t="shared" ref="L369:L376" si="12">IF(J369="Ya/Tidak",IF(K369="Ya",1,IF(K369="Tidak",0,"Blm Diisi")),IF(J369="A/B/C",IF(K369="A",1,IF(K369="B",0.5,IF(K369="C",0,"Blm Diisi"))),IF(J369="A/B/C/D",IF(K369="A",1,IF(K369="B",0.67,IF(K369="C",0.33,IF(K369="D",0,"Blm Diisi")))),IF(J369="A/B/C/D/E",IF(K369="A",1,IF(K369="B",0.75,IF(K369="C",0.5,IF(K369="D",0.25,IF(K369="E",0,"Blm Diisi"))))),IF(J369="%",IF(K369="","Blm Diisi",K369),IF(J369="Jumlah",IF(K369="","Blm Diisi",""),IF(J369="Rupiah",IF(K369="","Blm Diisi",""),IF(J369="","","-"))))))))</f>
        <v>Blm Diisi</v>
      </c>
      <c r="M369" s="335"/>
      <c r="P369" s="299"/>
    </row>
    <row r="370" spans="1:16" s="331" customFormat="1" ht="30">
      <c r="A370" s="313">
        <v>381</v>
      </c>
      <c r="B370" s="332"/>
      <c r="C370" s="333"/>
      <c r="D370" s="454"/>
      <c r="E370" s="407"/>
      <c r="F370" s="455"/>
      <c r="G370" s="453" t="s">
        <v>475</v>
      </c>
      <c r="H370" s="335"/>
      <c r="I370" s="408"/>
      <c r="J370" s="335" t="s">
        <v>186</v>
      </c>
      <c r="K370" s="300">
        <v>0</v>
      </c>
      <c r="L370" s="335" t="str">
        <f t="shared" si="12"/>
        <v/>
      </c>
      <c r="M370" s="335"/>
      <c r="P370" s="299"/>
    </row>
    <row r="371" spans="1:16" s="331" customFormat="1">
      <c r="A371" s="318">
        <v>382</v>
      </c>
      <c r="B371" s="332"/>
      <c r="C371" s="333"/>
      <c r="D371" s="454"/>
      <c r="E371" s="407"/>
      <c r="F371" s="459" t="s">
        <v>59</v>
      </c>
      <c r="G371" s="415" t="s">
        <v>476</v>
      </c>
      <c r="H371" s="335"/>
      <c r="I371" s="408"/>
      <c r="J371" s="335"/>
      <c r="K371" s="451" t="e">
        <f>IF(OR(K372="",K373=""),"Blm Diisi",IF(K373/K372&gt;1,1,K373/K372))</f>
        <v>#DIV/0!</v>
      </c>
      <c r="L371" s="335"/>
      <c r="M371" s="335"/>
      <c r="P371" s="299"/>
    </row>
    <row r="372" spans="1:16" s="331" customFormat="1" ht="30">
      <c r="A372" s="313">
        <v>383</v>
      </c>
      <c r="B372" s="332"/>
      <c r="C372" s="333"/>
      <c r="D372" s="454"/>
      <c r="E372" s="407"/>
      <c r="F372" s="455"/>
      <c r="G372" s="453" t="s">
        <v>617</v>
      </c>
      <c r="H372" s="335"/>
      <c r="I372" s="408"/>
      <c r="J372" s="335" t="s">
        <v>186</v>
      </c>
      <c r="K372" s="300">
        <v>0</v>
      </c>
      <c r="L372" s="335" t="str">
        <f t="shared" si="12"/>
        <v/>
      </c>
      <c r="M372" s="335"/>
      <c r="P372" s="299"/>
    </row>
    <row r="373" spans="1:16" s="331" customFormat="1" ht="30">
      <c r="A373" s="318">
        <v>384</v>
      </c>
      <c r="B373" s="332"/>
      <c r="C373" s="333"/>
      <c r="D373" s="454"/>
      <c r="E373" s="407"/>
      <c r="F373" s="455"/>
      <c r="G373" s="453" t="s">
        <v>477</v>
      </c>
      <c r="H373" s="335"/>
      <c r="I373" s="408"/>
      <c r="J373" s="335" t="s">
        <v>186</v>
      </c>
      <c r="K373" s="300">
        <v>0</v>
      </c>
      <c r="L373" s="335" t="str">
        <f t="shared" si="12"/>
        <v/>
      </c>
      <c r="M373" s="335"/>
      <c r="P373" s="299"/>
    </row>
    <row r="374" spans="1:16" s="331" customFormat="1">
      <c r="A374" s="313">
        <v>385</v>
      </c>
      <c r="B374" s="332"/>
      <c r="C374" s="333"/>
      <c r="D374" s="454"/>
      <c r="E374" s="407"/>
      <c r="F374" s="459" t="s">
        <v>59</v>
      </c>
      <c r="G374" s="415" t="s">
        <v>478</v>
      </c>
      <c r="H374" s="335"/>
      <c r="I374" s="408"/>
      <c r="J374" s="335"/>
      <c r="K374" s="451" t="e">
        <f>IF(OR(K375="",K376=""),"Blm Diisi",IF(K376/K375&gt;1,1,K376/K375))</f>
        <v>#DIV/0!</v>
      </c>
      <c r="L374" s="335"/>
      <c r="M374" s="335"/>
      <c r="P374" s="299"/>
    </row>
    <row r="375" spans="1:16" s="331" customFormat="1">
      <c r="A375" s="318">
        <v>386</v>
      </c>
      <c r="B375" s="332"/>
      <c r="C375" s="333"/>
      <c r="D375" s="454"/>
      <c r="E375" s="407"/>
      <c r="F375" s="333"/>
      <c r="G375" s="453" t="s">
        <v>618</v>
      </c>
      <c r="H375" s="335"/>
      <c r="I375" s="408"/>
      <c r="J375" s="335" t="s">
        <v>186</v>
      </c>
      <c r="K375" s="300">
        <v>0</v>
      </c>
      <c r="L375" s="335" t="str">
        <f t="shared" si="12"/>
        <v/>
      </c>
      <c r="M375" s="335"/>
      <c r="P375" s="299"/>
    </row>
    <row r="376" spans="1:16" s="331" customFormat="1" ht="30">
      <c r="A376" s="313">
        <v>387</v>
      </c>
      <c r="B376" s="332"/>
      <c r="C376" s="333"/>
      <c r="D376" s="454"/>
      <c r="E376" s="407"/>
      <c r="F376" s="333"/>
      <c r="G376" s="453" t="s">
        <v>479</v>
      </c>
      <c r="H376" s="335"/>
      <c r="I376" s="408"/>
      <c r="J376" s="335" t="s">
        <v>186</v>
      </c>
      <c r="K376" s="300">
        <v>0</v>
      </c>
      <c r="L376" s="335" t="str">
        <f t="shared" si="12"/>
        <v/>
      </c>
      <c r="M376" s="335"/>
      <c r="P376" s="299"/>
    </row>
    <row r="377" spans="1:16">
      <c r="A377" s="318">
        <v>378</v>
      </c>
      <c r="B377" s="412"/>
      <c r="C377" s="404"/>
      <c r="D377" s="404"/>
      <c r="E377" s="404" t="s">
        <v>34</v>
      </c>
      <c r="F377" s="626" t="s">
        <v>625</v>
      </c>
      <c r="G377" s="627"/>
      <c r="H377" s="405">
        <v>0.6</v>
      </c>
      <c r="I377" s="406"/>
      <c r="J377" s="405"/>
      <c r="K377" s="405"/>
      <c r="L377" s="405">
        <f>AVERAGE(L378:L379)*H377</f>
        <v>0.35099999999999998</v>
      </c>
      <c r="M377" s="405"/>
      <c r="P377" s="406"/>
    </row>
    <row r="378" spans="1:16" s="331" customFormat="1" ht="339.75" customHeight="1">
      <c r="A378" s="318">
        <v>184</v>
      </c>
      <c r="B378" s="332"/>
      <c r="C378" s="333"/>
      <c r="D378" s="333"/>
      <c r="E378" s="407"/>
      <c r="F378" s="333" t="s">
        <v>152</v>
      </c>
      <c r="G378" s="415" t="s">
        <v>445</v>
      </c>
      <c r="H378" s="335"/>
      <c r="I378" s="408" t="s">
        <v>449</v>
      </c>
      <c r="J378" s="335" t="s">
        <v>180</v>
      </c>
      <c r="K378" s="167" t="s">
        <v>827</v>
      </c>
      <c r="L378" s="335">
        <f>IF(J378="Ya/Tidak",IF(K378="Ya",1,IF(K378="Tidak",0,"Blm Diisi")),IF(J378="A/B/C",IF(K378="A",1,IF(K378="B",0.5,IF(K378="C",0,"Blm Diisi"))),IF(J378="A/B/C/D",IF(K378="A",1,IF(K378="B",0.67,IF(K378="C",0.33,IF(K378="D",0,"Blm Diisi")))),IF(J378="A/B/C/D/E",IF(K378="A",1,IF(K378="B",0.75,IF(K378="C",0.5,IF(K378="D",0.25,IF(K378="E",0,"Blm Diisi"))))),IF(J378="%",IF(K378="","Blm Diisi",K378),IF(J378="Jumlah",IF(K378="","Blm Diisi",""),IF(J378="Rupiah",IF(K378="","Blm Diisi",""),IF(J378="","","-"))))))))</f>
        <v>0.5</v>
      </c>
      <c r="M378" s="335"/>
      <c r="P378" s="299"/>
    </row>
    <row r="379" spans="1:16" s="331" customFormat="1" ht="155.25" customHeight="1">
      <c r="A379" s="313">
        <v>185</v>
      </c>
      <c r="B379" s="332"/>
      <c r="C379" s="333"/>
      <c r="D379" s="333"/>
      <c r="E379" s="407"/>
      <c r="F379" s="333" t="s">
        <v>155</v>
      </c>
      <c r="G379" s="415" t="s">
        <v>446</v>
      </c>
      <c r="H379" s="335"/>
      <c r="I379" s="408" t="s">
        <v>450</v>
      </c>
      <c r="J379" s="335" t="s">
        <v>156</v>
      </c>
      <c r="K379" s="167" t="s">
        <v>825</v>
      </c>
      <c r="L379" s="335">
        <f>IF(J379="Ya/Tidak",IF(K379="Ya",1,IF(K379="Tidak",0,"Blm Diisi")),IF(J379="A/B/C",IF(K379="A",1,IF(K379="B",0.5,IF(K379="C",0,"Blm Diisi"))),IF(J379="A/B/C/D",IF(K379="A",1,IF(K379="B",0.67,IF(K379="C",0.33,IF(K379="D",0,"Blm Diisi")))),IF(J379="A/B/C/D/E",IF(K379="A",1,IF(K379="B",0.75,IF(K379="C",0.5,IF(K379="D",0.25,IF(K379="E",0,"Blm Diisi"))))),IF(J379="%",IF(K379="","Blm Diisi",K379),IF(J379="Jumlah",IF(K379="","Blm Diisi",""),IF(J379="Rupiah",IF(K379="","Blm Diisi",""),IF(J379="","","-"))))))))</f>
        <v>0.67</v>
      </c>
      <c r="M379" s="335"/>
      <c r="P379" s="299"/>
    </row>
    <row r="380" spans="1:16" ht="15.75">
      <c r="A380" s="318">
        <v>388</v>
      </c>
      <c r="B380" s="436"/>
      <c r="C380" s="436"/>
      <c r="D380" s="450">
        <v>8</v>
      </c>
      <c r="E380" s="586" t="s">
        <v>51</v>
      </c>
      <c r="F380" s="587"/>
      <c r="G380" s="588"/>
      <c r="H380" s="401">
        <v>3.75</v>
      </c>
      <c r="I380" s="414"/>
      <c r="J380" s="401"/>
      <c r="K380" s="401"/>
      <c r="L380" s="401">
        <f>SUM(L381,L388)</f>
        <v>3.75</v>
      </c>
      <c r="M380" s="401"/>
      <c r="P380" s="414"/>
    </row>
    <row r="381" spans="1:16">
      <c r="A381" s="313">
        <v>389</v>
      </c>
      <c r="B381" s="412"/>
      <c r="C381" s="404"/>
      <c r="D381" s="404"/>
      <c r="E381" s="404" t="s">
        <v>9</v>
      </c>
      <c r="F381" s="626" t="s">
        <v>819</v>
      </c>
      <c r="G381" s="627"/>
      <c r="H381" s="405">
        <v>2.5</v>
      </c>
      <c r="I381" s="406"/>
      <c r="J381" s="405"/>
      <c r="K381" s="405"/>
      <c r="L381" s="405">
        <f>AVERAGE(L382:L387)*H381</f>
        <v>2.5</v>
      </c>
      <c r="M381" s="405"/>
      <c r="P381" s="406"/>
    </row>
    <row r="382" spans="1:16" s="331" customFormat="1" ht="225">
      <c r="A382" s="318">
        <v>390</v>
      </c>
      <c r="B382" s="332"/>
      <c r="C382" s="333"/>
      <c r="D382" s="333"/>
      <c r="E382" s="333"/>
      <c r="F382" s="333" t="s">
        <v>152</v>
      </c>
      <c r="G382" s="415" t="s">
        <v>495</v>
      </c>
      <c r="H382" s="335"/>
      <c r="I382" s="408"/>
      <c r="J382" s="335" t="s">
        <v>185</v>
      </c>
      <c r="K382" s="451">
        <f>IF(OR(K383="",K384=""),"Blm Diisi",IF(K384/K383&gt;1,1,K384/K383))</f>
        <v>1</v>
      </c>
      <c r="L382" s="335">
        <f t="shared" ref="L382:L387" si="13">IF(J382="Ya/Tidak",IF(K382="Ya",1,IF(K382="Tidak",0,"Blm Diisi")),IF(J382="A/B/C",IF(K382="A",1,IF(K382="B",0.5,IF(K382="C",0,"Blm Diisi"))),IF(J382="A/B/C/D",IF(K382="A",1,IF(K382="B",0.67,IF(K382="C",0.33,IF(K382="D",0,"Blm Diisi")))),IF(J382="A/B/C/D/E",IF(K382="A",1,IF(K382="B",0.75,IF(K382="C",0.5,IF(K382="D",0.25,IF(K382="E",0,"Blm Diisi"))))),IF(J382="%",IF(K382="","Blm Diisi",K382),IF(J382="Jumlah",IF(K382="","Blm Diisi",""),IF(J382="Rupiah",IF(K382="","Blm Diisi",""),IF(J382="","","-"))))))))</f>
        <v>1</v>
      </c>
      <c r="M382" s="335"/>
      <c r="P382" s="299"/>
    </row>
    <row r="383" spans="1:16" s="331" customFormat="1">
      <c r="A383" s="318"/>
      <c r="B383" s="332"/>
      <c r="C383" s="333"/>
      <c r="D383" s="333"/>
      <c r="E383" s="333"/>
      <c r="F383" s="333"/>
      <c r="G383" s="475" t="s">
        <v>653</v>
      </c>
      <c r="H383" s="335"/>
      <c r="I383" s="475"/>
      <c r="J383" s="335" t="s">
        <v>186</v>
      </c>
      <c r="K383" s="300">
        <v>2</v>
      </c>
      <c r="L383" s="335" t="str">
        <f t="shared" si="13"/>
        <v/>
      </c>
      <c r="M383" s="335"/>
      <c r="P383" s="299"/>
    </row>
    <row r="384" spans="1:16" s="331" customFormat="1" ht="30">
      <c r="A384" s="318"/>
      <c r="B384" s="332"/>
      <c r="C384" s="333"/>
      <c r="D384" s="333"/>
      <c r="E384" s="333"/>
      <c r="F384" s="333"/>
      <c r="G384" s="475" t="s">
        <v>654</v>
      </c>
      <c r="H384" s="335"/>
      <c r="I384" s="475"/>
      <c r="J384" s="335" t="s">
        <v>186</v>
      </c>
      <c r="K384" s="300">
        <v>2</v>
      </c>
      <c r="L384" s="335" t="str">
        <f t="shared" si="13"/>
        <v/>
      </c>
      <c r="M384" s="335"/>
      <c r="P384" s="299"/>
    </row>
    <row r="385" spans="1:16" s="331" customFormat="1" ht="75">
      <c r="A385" s="313">
        <v>391</v>
      </c>
      <c r="B385" s="332"/>
      <c r="C385" s="333"/>
      <c r="D385" s="333"/>
      <c r="E385" s="333"/>
      <c r="F385" s="333" t="s">
        <v>155</v>
      </c>
      <c r="G385" s="415" t="s">
        <v>497</v>
      </c>
      <c r="H385" s="335"/>
      <c r="I385" s="408" t="s">
        <v>498</v>
      </c>
      <c r="J385" s="335" t="s">
        <v>185</v>
      </c>
      <c r="K385" s="451">
        <f>IF(OR(K386="",K387=""),"Blm Diisi",IF(K387/K386&gt;1,1,K387/K386))</f>
        <v>1</v>
      </c>
      <c r="L385" s="335">
        <f t="shared" si="13"/>
        <v>1</v>
      </c>
      <c r="M385" s="335"/>
      <c r="P385" s="299"/>
    </row>
    <row r="386" spans="1:16" s="331" customFormat="1" ht="30">
      <c r="A386" s="318">
        <v>392</v>
      </c>
      <c r="B386" s="332"/>
      <c r="C386" s="333"/>
      <c r="D386" s="333"/>
      <c r="E386" s="333"/>
      <c r="F386" s="333"/>
      <c r="G386" s="453" t="s">
        <v>499</v>
      </c>
      <c r="H386" s="335"/>
      <c r="I386" s="408"/>
      <c r="J386" s="335" t="s">
        <v>186</v>
      </c>
      <c r="K386" s="300">
        <v>181</v>
      </c>
      <c r="L386" s="335" t="str">
        <f t="shared" si="13"/>
        <v/>
      </c>
      <c r="M386" s="335"/>
      <c r="P386" s="299"/>
    </row>
    <row r="387" spans="1:16" s="331" customFormat="1" ht="30">
      <c r="A387" s="313">
        <v>393</v>
      </c>
      <c r="B387" s="332"/>
      <c r="C387" s="333"/>
      <c r="D387" s="333"/>
      <c r="E387" s="333"/>
      <c r="F387" s="333"/>
      <c r="G387" s="453" t="s">
        <v>500</v>
      </c>
      <c r="H387" s="335"/>
      <c r="I387" s="408"/>
      <c r="J387" s="335" t="s">
        <v>186</v>
      </c>
      <c r="K387" s="300">
        <v>1645</v>
      </c>
      <c r="L387" s="335" t="str">
        <f t="shared" si="13"/>
        <v/>
      </c>
      <c r="M387" s="335"/>
      <c r="P387" s="299"/>
    </row>
    <row r="388" spans="1:16">
      <c r="A388" s="318">
        <v>394</v>
      </c>
      <c r="B388" s="412"/>
      <c r="C388" s="404"/>
      <c r="D388" s="404"/>
      <c r="E388" s="404" t="s">
        <v>11</v>
      </c>
      <c r="F388" s="626" t="s">
        <v>151</v>
      </c>
      <c r="G388" s="627"/>
      <c r="H388" s="405">
        <v>1.25</v>
      </c>
      <c r="I388" s="406"/>
      <c r="J388" s="405"/>
      <c r="K388" s="405"/>
      <c r="L388" s="405">
        <f>AVERAGE(L389)*H388</f>
        <v>1.25</v>
      </c>
      <c r="M388" s="405"/>
      <c r="P388" s="406"/>
    </row>
    <row r="389" spans="1:16" s="331" customFormat="1" ht="60">
      <c r="A389" s="313">
        <v>395</v>
      </c>
      <c r="B389" s="332"/>
      <c r="C389" s="333"/>
      <c r="D389" s="333"/>
      <c r="E389" s="333"/>
      <c r="F389" s="444" t="s">
        <v>59</v>
      </c>
      <c r="G389" s="415" t="s">
        <v>501</v>
      </c>
      <c r="H389" s="335"/>
      <c r="I389" s="408"/>
      <c r="J389" s="335" t="s">
        <v>185</v>
      </c>
      <c r="K389" s="451">
        <f>IF(OR(K390="",K391=""),"Blm Diisi",IF(K391/K390&gt;1,1,K391/K390))</f>
        <v>1</v>
      </c>
      <c r="L389" s="335">
        <f>IF(J389="Ya/Tidak",IF(K389="Ya",1,IF(K389="Tidak",0,"Blm Diisi")),IF(J389="A/B/C",IF(K389="A",1,IF(K389="B",0.5,IF(K389="C",0,"Blm Diisi"))),IF(J389="A/B/C/D",IF(K389="A",1,IF(K389="B",0.67,IF(K389="C",0.33,IF(K389="D",0,"Blm Diisi")))),IF(J389="A/B/C/D/E",IF(K389="A",1,IF(K389="B",0.75,IF(K389="C",0.5,IF(K389="D",0.25,IF(K389="E",0,"Blm Diisi"))))),IF(J389="%",IF(K389="","Blm Diisi",K389),IF(J389="Jumlah",IF(K389="","Blm Diisi",""),IF(J389="Rupiah",IF(K389="","Blm Diisi",""),IF(J389="","","-"))))))))</f>
        <v>1</v>
      </c>
      <c r="M389" s="335"/>
      <c r="P389" s="299"/>
    </row>
    <row r="390" spans="1:16" s="85" customFormat="1" ht="30">
      <c r="B390" s="332"/>
      <c r="C390" s="333"/>
      <c r="D390" s="333"/>
      <c r="E390" s="333"/>
      <c r="F390" s="476"/>
      <c r="G390" s="475" t="s">
        <v>655</v>
      </c>
      <c r="H390" s="477"/>
      <c r="I390" s="474"/>
      <c r="J390" s="478" t="s">
        <v>186</v>
      </c>
      <c r="K390" s="300">
        <v>13</v>
      </c>
      <c r="L390" s="335" t="str">
        <f>IF(J390="Ya/Tidak",IF(K390="Ya",1,IF(K390="Tidak",0,"Blm Diisi")),IF(J390="A/B/C",IF(K390="A",1,IF(K390="B",0.5,IF(K390="C",0,"Blm Diisi"))),IF(J390="A/B/C/D",IF(K390="A",1,IF(K390="B",0.67,IF(K390="C",0.33,IF(K390="D",0,"Blm Diisi")))),IF(J390="A/B/C/D/E",IF(K390="A",1,IF(K390="B",0.75,IF(K390="C",0.5,IF(K390="D",0.25,IF(K390="E",0,"Blm Diisi"))))),IF(J390="%",IF(K390="","Blm Diisi",K390),IF(J390="Jumlah",IF(K390="","Blm Diisi",""),IF(J390="Rupiah",IF(K390="","Blm Diisi",""),IF(J390="","","-"))))))))</f>
        <v/>
      </c>
      <c r="M390" s="478"/>
      <c r="P390" s="299"/>
    </row>
    <row r="391" spans="1:16" s="85" customFormat="1" ht="45">
      <c r="B391" s="332"/>
      <c r="C391" s="333"/>
      <c r="D391" s="333"/>
      <c r="E391" s="333"/>
      <c r="F391" s="476"/>
      <c r="G391" s="475" t="s">
        <v>821</v>
      </c>
      <c r="H391" s="477"/>
      <c r="I391" s="474"/>
      <c r="J391" s="478" t="s">
        <v>186</v>
      </c>
      <c r="K391" s="300">
        <v>13</v>
      </c>
      <c r="L391" s="335" t="str">
        <f>IF(J391="Ya/Tidak",IF(K391="Ya",1,IF(K391="Tidak",0,"Blm Diisi")),IF(J391="A/B/C",IF(K391="A",1,IF(K391="B",0.5,IF(K391="C",0,"Blm Diisi"))),IF(J391="A/B/C/D",IF(K391="A",1,IF(K391="B",0.67,IF(K391="C",0.33,IF(K391="D",0,"Blm Diisi")))),IF(J391="A/B/C/D/E",IF(K391="A",1,IF(K391="B",0.75,IF(K391="C",0.5,IF(K391="D",0.25,IF(K391="E",0,"Blm Diisi"))))),IF(J391="%",IF(K391="","Blm Diisi",K391),IF(J391="Jumlah",IF(K391="","Blm Diisi",""),IF(J391="Rupiah",IF(K391="","Blm Diisi",""),IF(J391="","","-"))))))))</f>
        <v/>
      </c>
      <c r="M391" s="478"/>
      <c r="P391" s="299"/>
    </row>
    <row r="392" spans="1:16" s="331" customFormat="1">
      <c r="A392" s="460"/>
      <c r="B392" s="636" t="s">
        <v>576</v>
      </c>
      <c r="C392" s="637"/>
      <c r="D392" s="637"/>
      <c r="E392" s="637"/>
      <c r="F392" s="637"/>
      <c r="G392" s="637"/>
      <c r="H392" s="637"/>
      <c r="I392" s="637"/>
      <c r="J392" s="638"/>
      <c r="K392" s="461"/>
      <c r="L392" s="461">
        <f>SUM(L225,L204,L4)</f>
        <v>33.650594545122644</v>
      </c>
      <c r="M392" s="461"/>
      <c r="P392" s="343"/>
    </row>
    <row r="393" spans="1:16">
      <c r="A393" s="318">
        <v>396</v>
      </c>
      <c r="B393" s="344"/>
      <c r="C393" s="345"/>
      <c r="D393" s="344"/>
      <c r="E393" s="344"/>
      <c r="F393" s="344"/>
      <c r="G393" s="462"/>
      <c r="H393" s="346"/>
      <c r="I393" s="463"/>
      <c r="J393" s="346"/>
      <c r="K393" s="346"/>
      <c r="L393" s="346"/>
      <c r="M393" s="346"/>
      <c r="P393" s="463"/>
    </row>
    <row r="394" spans="1:16">
      <c r="A394" s="313">
        <v>397</v>
      </c>
      <c r="B394" s="464" t="s">
        <v>76</v>
      </c>
      <c r="C394" s="641" t="s">
        <v>599</v>
      </c>
      <c r="D394" s="642"/>
      <c r="E394" s="642"/>
      <c r="F394" s="642"/>
      <c r="G394" s="643"/>
      <c r="H394" s="352">
        <v>40</v>
      </c>
      <c r="I394" s="465"/>
      <c r="J394" s="352"/>
      <c r="K394" s="352"/>
      <c r="L394" s="352">
        <f>SUM(L395,L398,L400,L402)</f>
        <v>14.466899999999999</v>
      </c>
      <c r="M394" s="352"/>
      <c r="P394" s="465"/>
    </row>
    <row r="395" spans="1:16">
      <c r="A395" s="318">
        <v>398</v>
      </c>
      <c r="B395" s="355"/>
      <c r="C395" s="356"/>
      <c r="D395" s="357">
        <v>1</v>
      </c>
      <c r="E395" s="586" t="s">
        <v>595</v>
      </c>
      <c r="F395" s="587"/>
      <c r="G395" s="588"/>
      <c r="H395" s="401">
        <v>10</v>
      </c>
      <c r="I395" s="414"/>
      <c r="J395" s="401"/>
      <c r="K395" s="401"/>
      <c r="L395" s="401">
        <f>SUM(L396:L397)</f>
        <v>6.9668999999999999</v>
      </c>
      <c r="M395" s="401"/>
      <c r="P395" s="414"/>
    </row>
    <row r="396" spans="1:16" ht="60">
      <c r="A396" s="313">
        <v>399</v>
      </c>
      <c r="B396" s="402"/>
      <c r="C396" s="403"/>
      <c r="D396" s="402"/>
      <c r="E396" s="403" t="s">
        <v>9</v>
      </c>
      <c r="F396" s="639" t="s">
        <v>597</v>
      </c>
      <c r="G396" s="640"/>
      <c r="H396" s="466">
        <v>3</v>
      </c>
      <c r="I396" s="467" t="s">
        <v>394</v>
      </c>
      <c r="J396" s="466" t="s">
        <v>396</v>
      </c>
      <c r="K396" s="168" t="s">
        <v>831</v>
      </c>
      <c r="L396" s="466">
        <f>IF(K396="WTP",3,IF(K396="WTP-DPP",2.5,IF(K396="WDP",2,IF(K396="TMP",1.5,IF(K396="TW",1,IF(K396="Tidak Ada Laporan",0,"Blm Diisi"))))))</f>
        <v>3</v>
      </c>
      <c r="M396" s="466"/>
      <c r="P396" s="486" t="s">
        <v>957</v>
      </c>
    </row>
    <row r="397" spans="1:16" ht="45">
      <c r="A397" s="318">
        <v>400</v>
      </c>
      <c r="B397" s="402"/>
      <c r="C397" s="402"/>
      <c r="D397" s="402"/>
      <c r="E397" s="403" t="s">
        <v>11</v>
      </c>
      <c r="F397" s="639" t="s">
        <v>598</v>
      </c>
      <c r="G397" s="640"/>
      <c r="H397" s="466">
        <v>7</v>
      </c>
      <c r="I397" s="467" t="s">
        <v>395</v>
      </c>
      <c r="J397" s="466" t="s">
        <v>397</v>
      </c>
      <c r="K397" s="168">
        <v>56.67</v>
      </c>
      <c r="L397" s="466">
        <f>IF(K397="","Blm Diisi",K397/100*H397)</f>
        <v>3.9668999999999999</v>
      </c>
      <c r="M397" s="466"/>
      <c r="P397" s="486" t="s">
        <v>958</v>
      </c>
    </row>
    <row r="398" spans="1:16">
      <c r="A398" s="313">
        <v>401</v>
      </c>
      <c r="B398" s="355"/>
      <c r="C398" s="355"/>
      <c r="D398" s="356">
        <v>2</v>
      </c>
      <c r="E398" s="586" t="s">
        <v>596</v>
      </c>
      <c r="F398" s="587"/>
      <c r="G398" s="588"/>
      <c r="H398" s="401">
        <v>10</v>
      </c>
      <c r="I398" s="414"/>
      <c r="J398" s="401"/>
      <c r="K398" s="401"/>
      <c r="L398" s="401">
        <f>L399</f>
        <v>7.5</v>
      </c>
      <c r="M398" s="401"/>
      <c r="P398" s="414"/>
    </row>
    <row r="399" spans="1:16" ht="30">
      <c r="A399" s="318">
        <v>402</v>
      </c>
      <c r="B399" s="402"/>
      <c r="C399" s="403"/>
      <c r="D399" s="403"/>
      <c r="E399" s="468" t="s">
        <v>59</v>
      </c>
      <c r="F399" s="639" t="s">
        <v>82</v>
      </c>
      <c r="G399" s="640"/>
      <c r="H399" s="466">
        <v>10</v>
      </c>
      <c r="I399" s="467" t="s">
        <v>503</v>
      </c>
      <c r="J399" s="466" t="s">
        <v>572</v>
      </c>
      <c r="K399" s="168">
        <v>3</v>
      </c>
      <c r="L399" s="466">
        <f>IF(K399="","Blm Diisi",K399/4*H399)</f>
        <v>7.5</v>
      </c>
      <c r="M399" s="466"/>
      <c r="P399" s="485"/>
    </row>
    <row r="400" spans="1:16">
      <c r="A400" s="313">
        <v>403</v>
      </c>
      <c r="B400" s="355"/>
      <c r="C400" s="355"/>
      <c r="D400" s="356">
        <v>3</v>
      </c>
      <c r="E400" s="586" t="s">
        <v>600</v>
      </c>
      <c r="F400" s="587"/>
      <c r="G400" s="588"/>
      <c r="H400" s="401">
        <v>10</v>
      </c>
      <c r="I400" s="414"/>
      <c r="J400" s="401"/>
      <c r="K400" s="401"/>
      <c r="L400" s="401">
        <f>L401</f>
        <v>0</v>
      </c>
      <c r="M400" s="401"/>
      <c r="P400" s="414"/>
    </row>
    <row r="401" spans="1:16" ht="30">
      <c r="A401" s="318">
        <v>404</v>
      </c>
      <c r="B401" s="402"/>
      <c r="C401" s="402"/>
      <c r="D401" s="402"/>
      <c r="E401" s="468" t="s">
        <v>59</v>
      </c>
      <c r="F401" s="639" t="s">
        <v>84</v>
      </c>
      <c r="G401" s="640"/>
      <c r="H401" s="466">
        <v>10</v>
      </c>
      <c r="I401" s="467" t="s">
        <v>504</v>
      </c>
      <c r="J401" s="466" t="s">
        <v>572</v>
      </c>
      <c r="K401" s="168">
        <v>0</v>
      </c>
      <c r="L401" s="466">
        <f>IF(K401="","Blm Diisi",K401/4*H401)</f>
        <v>0</v>
      </c>
      <c r="M401" s="466"/>
      <c r="P401" s="485"/>
    </row>
    <row r="402" spans="1:16">
      <c r="A402" s="313">
        <v>405</v>
      </c>
      <c r="B402" s="355"/>
      <c r="C402" s="355"/>
      <c r="D402" s="356">
        <v>4</v>
      </c>
      <c r="E402" s="586" t="s">
        <v>601</v>
      </c>
      <c r="F402" s="587"/>
      <c r="G402" s="588"/>
      <c r="H402" s="401">
        <v>10</v>
      </c>
      <c r="I402" s="414"/>
      <c r="J402" s="401"/>
      <c r="K402" s="401"/>
      <c r="L402" s="401">
        <f>SUM(L403:L405)</f>
        <v>0</v>
      </c>
      <c r="M402" s="401"/>
      <c r="P402" s="414"/>
    </row>
    <row r="403" spans="1:16">
      <c r="A403" s="318">
        <v>406</v>
      </c>
      <c r="B403" s="402"/>
      <c r="C403" s="402"/>
      <c r="D403" s="402"/>
      <c r="E403" s="403" t="s">
        <v>9</v>
      </c>
      <c r="F403" s="639" t="s">
        <v>86</v>
      </c>
      <c r="G403" s="640"/>
      <c r="H403" s="466">
        <v>5</v>
      </c>
      <c r="I403" s="467"/>
      <c r="J403" s="466" t="s">
        <v>185</v>
      </c>
      <c r="K403" s="234"/>
      <c r="L403" s="466" t="str">
        <f>IF(K403="","Blm Diisi",K403*H403)</f>
        <v>Blm Diisi</v>
      </c>
      <c r="M403" s="466"/>
      <c r="P403" s="485"/>
    </row>
    <row r="404" spans="1:16" ht="102" customHeight="1">
      <c r="A404" s="313">
        <v>407</v>
      </c>
      <c r="B404" s="402"/>
      <c r="C404" s="402"/>
      <c r="D404" s="402"/>
      <c r="E404" s="403" t="s">
        <v>11</v>
      </c>
      <c r="F404" s="639" t="s">
        <v>87</v>
      </c>
      <c r="G404" s="640"/>
      <c r="H404" s="466">
        <v>2</v>
      </c>
      <c r="I404" s="467" t="s">
        <v>609</v>
      </c>
      <c r="J404" s="466" t="s">
        <v>154</v>
      </c>
      <c r="K404" s="167" t="s">
        <v>827</v>
      </c>
      <c r="L404" s="466">
        <f>IF(K404="A",2,IF(K404="B",1.5,IF(K404="C",0,"Blm Diisi")))</f>
        <v>0</v>
      </c>
      <c r="M404" s="466"/>
      <c r="P404" s="485"/>
    </row>
    <row r="405" spans="1:16" ht="30">
      <c r="A405" s="318">
        <v>408</v>
      </c>
      <c r="B405" s="402"/>
      <c r="C405" s="402"/>
      <c r="D405" s="402"/>
      <c r="E405" s="403" t="s">
        <v>13</v>
      </c>
      <c r="F405" s="639" t="s">
        <v>112</v>
      </c>
      <c r="G405" s="640"/>
      <c r="H405" s="466">
        <v>3</v>
      </c>
      <c r="I405" s="467" t="s">
        <v>822</v>
      </c>
      <c r="J405" s="466" t="s">
        <v>823</v>
      </c>
      <c r="K405" s="168">
        <v>0</v>
      </c>
      <c r="L405" s="466">
        <f>IF(K401="","Blm Diisi",K405/5*H405)</f>
        <v>0</v>
      </c>
      <c r="M405" s="466"/>
      <c r="P405" s="485"/>
    </row>
    <row r="406" spans="1:16">
      <c r="B406" s="633" t="s">
        <v>577</v>
      </c>
      <c r="C406" s="634"/>
      <c r="D406" s="634"/>
      <c r="E406" s="634"/>
      <c r="F406" s="634"/>
      <c r="G406" s="634"/>
      <c r="H406" s="634"/>
      <c r="I406" s="634"/>
      <c r="J406" s="635"/>
      <c r="K406" s="342"/>
      <c r="L406" s="342">
        <f>SUM(L395,L398,L400,L402)</f>
        <v>14.466899999999999</v>
      </c>
      <c r="M406" s="342"/>
      <c r="P406" s="343"/>
    </row>
  </sheetData>
  <sheetProtection formatColumns="0" formatRows="0" autoFilter="0"/>
  <autoFilter ref="A2:P406"/>
  <customSheetViews>
    <customSheetView guid="{E05F132A-412E-4237-9871-419D88A58643}" scale="78" fitToPage="1" showAutoFilter="1" hiddenColumns="1" topLeftCell="B1">
      <pane ySplit="2" topLeftCell="A316" activePane="bottomLeft" state="frozen"/>
      <selection pane="bottomLeft" activeCell="K322" sqref="K322"/>
      <pageMargins left="0.70866141732283472" right="0.70866141732283472" top="0.74803149606299213" bottom="0.74803149606299213" header="0.31496062992125984" footer="0.31496062992125984"/>
      <pageSetup paperSize="9" fitToHeight="0" orientation="portrait" r:id="rId1"/>
      <autoFilter ref="A2:P406"/>
    </customSheetView>
  </customSheetViews>
  <mergeCells count="104">
    <mergeCell ref="B406:J406"/>
    <mergeCell ref="B392:J392"/>
    <mergeCell ref="F405:G405"/>
    <mergeCell ref="C394:G394"/>
    <mergeCell ref="E395:G395"/>
    <mergeCell ref="F396:G396"/>
    <mergeCell ref="F397:G397"/>
    <mergeCell ref="E398:G398"/>
    <mergeCell ref="F399:G399"/>
    <mergeCell ref="E400:G400"/>
    <mergeCell ref="F401:G401"/>
    <mergeCell ref="E402:G402"/>
    <mergeCell ref="F403:G403"/>
    <mergeCell ref="F404:G404"/>
    <mergeCell ref="F388:G388"/>
    <mergeCell ref="F323:G323"/>
    <mergeCell ref="F337:G337"/>
    <mergeCell ref="F339:G339"/>
    <mergeCell ref="F341:G341"/>
    <mergeCell ref="E343:G343"/>
    <mergeCell ref="F344:G344"/>
    <mergeCell ref="F351:G351"/>
    <mergeCell ref="F360:G360"/>
    <mergeCell ref="F365:G365"/>
    <mergeCell ref="E380:G380"/>
    <mergeCell ref="F381:G381"/>
    <mergeCell ref="F358:G358"/>
    <mergeCell ref="F377:G377"/>
    <mergeCell ref="E322:G322"/>
    <mergeCell ref="F284:G284"/>
    <mergeCell ref="F286:G286"/>
    <mergeCell ref="F289:G289"/>
    <mergeCell ref="E293:G293"/>
    <mergeCell ref="F294:G294"/>
    <mergeCell ref="F297:G297"/>
    <mergeCell ref="F302:G302"/>
    <mergeCell ref="F304:G304"/>
    <mergeCell ref="F309:G309"/>
    <mergeCell ref="F313:G313"/>
    <mergeCell ref="F317:G317"/>
    <mergeCell ref="E283:G283"/>
    <mergeCell ref="E226:G226"/>
    <mergeCell ref="F227:G227"/>
    <mergeCell ref="F237:G237"/>
    <mergeCell ref="F242:G242"/>
    <mergeCell ref="E244:G244"/>
    <mergeCell ref="F245:G245"/>
    <mergeCell ref="F250:G250"/>
    <mergeCell ref="E273:G273"/>
    <mergeCell ref="F274:G274"/>
    <mergeCell ref="F276:G276"/>
    <mergeCell ref="F281:G281"/>
    <mergeCell ref="D225:G225"/>
    <mergeCell ref="F205:G205"/>
    <mergeCell ref="F207:G207"/>
    <mergeCell ref="F209:G209"/>
    <mergeCell ref="F211:G211"/>
    <mergeCell ref="F213:G213"/>
    <mergeCell ref="F215:G215"/>
    <mergeCell ref="F217:G217"/>
    <mergeCell ref="F219:G219"/>
    <mergeCell ref="F221:G221"/>
    <mergeCell ref="F223:G223"/>
    <mergeCell ref="F119:G119"/>
    <mergeCell ref="F125:G125"/>
    <mergeCell ref="F114:G114"/>
    <mergeCell ref="F110:G110"/>
    <mergeCell ref="F132:G132"/>
    <mergeCell ref="E136:G136"/>
    <mergeCell ref="F137:G137"/>
    <mergeCell ref="F201:G201"/>
    <mergeCell ref="F143:G143"/>
    <mergeCell ref="F151:G151"/>
    <mergeCell ref="F157:G157"/>
    <mergeCell ref="F163:G163"/>
    <mergeCell ref="F169:G169"/>
    <mergeCell ref="F175:G175"/>
    <mergeCell ref="E180:G180"/>
    <mergeCell ref="F181:G181"/>
    <mergeCell ref="F185:G185"/>
    <mergeCell ref="F192:G192"/>
    <mergeCell ref="F197:G197"/>
    <mergeCell ref="F24:G24"/>
    <mergeCell ref="E28:G28"/>
    <mergeCell ref="F29:G29"/>
    <mergeCell ref="B1:G1"/>
    <mergeCell ref="E5:G5"/>
    <mergeCell ref="F6:G6"/>
    <mergeCell ref="F10:G10"/>
    <mergeCell ref="F16:G16"/>
    <mergeCell ref="F32:G32"/>
    <mergeCell ref="F92:G92"/>
    <mergeCell ref="F98:G98"/>
    <mergeCell ref="F104:G104"/>
    <mergeCell ref="E35:G35"/>
    <mergeCell ref="F36:G36"/>
    <mergeCell ref="F81:G81"/>
    <mergeCell ref="F86:G86"/>
    <mergeCell ref="F42:G42"/>
    <mergeCell ref="E57:G57"/>
    <mergeCell ref="F58:G58"/>
    <mergeCell ref="F68:G68"/>
    <mergeCell ref="F77:G77"/>
    <mergeCell ref="E80:G80"/>
  </mergeCells>
  <dataValidations count="9">
    <dataValidation type="list" allowBlank="1" showInputMessage="1" showErrorMessage="1" sqref="K7 K12:K13 K21:K23 K30:K31 K33:K34 K37:K41 K43:K53 K59:K61 K64 K67 K79 K85 K87 K97 K112 K139 K145 K149 K155 K161 K167 K172:K174 K404 K246 K196 K203 K303 K287:K288 K295:K296 K199">
      <formula1>"A,B,C"</formula1>
    </dataValidation>
    <dataValidation type="list" allowBlank="1" showInputMessage="1" showErrorMessage="1" sqref="K8:K9 K14:K15 K17:K20 K25 K27 K55:K56 K62:K63 K65:K66 K84 K94:K96 K100 K105:K106 K109 K113 K116:K117 K121 K126:K131 K133 K146:K148 K150 K153:K154 K159 K162 K165 K168 K176:K179 K379 K183:K184 K194:K195 K200 K202 K243 K275 K285 K318 K338 K340 K342 K186:K191">
      <formula1>"A,B,C,D"</formula1>
    </dataValidation>
    <dataValidation type="list" allowBlank="1" showInputMessage="1" showErrorMessage="1" sqref="K26 K69:K76 K107:K108 K118 K135 K359 K378 K198 K290:K292 K282 K238 K182 K193">
      <formula1>"A,B,C,D,E"</formula1>
    </dataValidation>
    <dataValidation type="list" allowBlank="1" showInputMessage="1" showErrorMessage="1" sqref="K11 K166 K78 K164 K82:K83 K88:K91 K93 K99 K101:K103 K111 K115 K120 K122:K123 K134 K138 K140:K142 K144 K152 K156 K158 K160 K170:K171">
      <formula1>"Ya,Tidak"</formula1>
    </dataValidation>
    <dataValidation type="list" allowBlank="1" showInputMessage="1" showErrorMessage="1" sqref="K396">
      <formula1>"WTP,WTP-DPP,WDP,TMP,TW,Tidak Ada Laporan"</formula1>
    </dataValidation>
    <dataValidation type="list" allowBlank="1" showInputMessage="1" showErrorMessage="1" sqref="K366">
      <formula1>"A,B,C,D,E,F,G,H"</formula1>
    </dataValidation>
    <dataValidation type="decimal" operator="lessThanOrEqual" allowBlank="1" showInputMessage="1" showErrorMessage="1" sqref="K397 K405">
      <formula1>100</formula1>
    </dataValidation>
    <dataValidation type="decimal" operator="lessThanOrEqual" allowBlank="1" showInputMessage="1" showErrorMessage="1" sqref="K399 K401">
      <formula1>4</formula1>
    </dataValidation>
    <dataValidation type="decimal" operator="lessThanOrEqual" allowBlank="1" showInputMessage="1" showErrorMessage="1" sqref="K403">
      <formula1>1</formula1>
    </dataValidation>
  </dataValidations>
  <hyperlinks>
    <hyperlink ref="P138" r:id="rId2"/>
    <hyperlink ref="P152" r:id="rId3"/>
    <hyperlink ref="P352" r:id="rId4"/>
    <hyperlink ref="P220" r:id="rId5"/>
    <hyperlink ref="P148" r:id="rId6"/>
    <hyperlink ref="P178" r:id="rId7"/>
    <hyperlink ref="P222" r:id="rId8"/>
    <hyperlink ref="P145" r:id="rId9"/>
    <hyperlink ref="P146" r:id="rId10"/>
    <hyperlink ref="P147" r:id="rId11"/>
    <hyperlink ref="P7" r:id="rId12"/>
    <hyperlink ref="P12" r:id="rId13"/>
    <hyperlink ref="P128" r:id="rId14" display="https://drive.google.com/file/d/1E2TgSy5gfdaSLEw3YFyuKMCXj2wDKtSU/view?usp=sharing"/>
    <hyperlink ref="P202" r:id="rId15"/>
    <hyperlink ref="P20" r:id="rId16"/>
    <hyperlink ref="P60" r:id="rId17"/>
    <hyperlink ref="P61" r:id="rId18"/>
    <hyperlink ref="P214" r:id="rId19"/>
    <hyperlink ref="P216" r:id="rId20"/>
    <hyperlink ref="P238" r:id="rId21"/>
    <hyperlink ref="P243" r:id="rId22"/>
    <hyperlink ref="P246" r:id="rId23"/>
    <hyperlink ref="P251" r:id="rId24"/>
    <hyperlink ref="P275" r:id="rId25"/>
    <hyperlink ref="P228" r:id="rId26"/>
    <hyperlink ref="P59" r:id="rId27"/>
    <hyperlink ref="P282" r:id="rId28"/>
    <hyperlink ref="P62" r:id="rId29"/>
    <hyperlink ref="P63" r:id="rId30"/>
    <hyperlink ref="P67" r:id="rId31"/>
    <hyperlink ref="P295" r:id="rId32"/>
    <hyperlink ref="P296" r:id="rId33"/>
    <hyperlink ref="P298" r:id="rId34"/>
    <hyperlink ref="P299" r:id="rId35"/>
    <hyperlink ref="P303" r:id="rId36"/>
    <hyperlink ref="P305" r:id="rId37"/>
    <hyperlink ref="P310" r:id="rId38"/>
    <hyperlink ref="P314" r:id="rId39"/>
    <hyperlink ref="P318" r:id="rId40"/>
    <hyperlink ref="P319" r:id="rId41"/>
    <hyperlink ref="P324" r:id="rId42"/>
    <hyperlink ref="P342" r:id="rId43"/>
    <hyperlink ref="P345" r:id="rId44"/>
    <hyperlink ref="P285" r:id="rId45"/>
    <hyperlink ref="P315" r:id="rId46"/>
    <hyperlink ref="P11" r:id="rId47"/>
    <hyperlink ref="P40" r:id="rId48"/>
    <hyperlink ref="P41" r:id="rId49"/>
    <hyperlink ref="P224" r:id="rId50"/>
    <hyperlink ref="P397" r:id="rId51"/>
    <hyperlink ref="P279" r:id="rId52"/>
    <hyperlink ref="P8" r:id="rId53"/>
  </hyperlinks>
  <pageMargins left="0.39370078740157483" right="0.70866141732283472" top="0.55118110236220474" bottom="0.35433070866141736" header="0.31496062992125984" footer="0.31496062992125984"/>
  <pageSetup paperSize="5" scale="70" fitToHeight="0" orientation="landscape" r:id="rId54"/>
  <rowBreaks count="36" manualBreakCount="36">
    <brk id="13" min="1" max="15" man="1"/>
    <brk id="19" min="1" max="15" man="1"/>
    <brk id="25" min="1" max="15" man="1"/>
    <brk id="31" min="1" max="15" man="1"/>
    <brk id="39" min="1" max="15" man="1"/>
    <brk id="45" min="1" max="15" man="1"/>
    <brk id="50" min="1" max="15" man="1"/>
    <brk id="56" min="1" max="15" man="1"/>
    <brk id="64" min="1" max="15" man="1"/>
    <brk id="68" min="1" max="15" man="1"/>
    <brk id="74" min="1" max="15" man="1"/>
    <brk id="75" min="1" max="15" man="1"/>
    <brk id="79" min="1" max="15" man="1"/>
    <brk id="91" min="1" max="15" man="1"/>
    <brk id="103" min="1" max="15" man="1"/>
    <brk id="109" min="1" max="15" man="1"/>
    <brk id="118" min="1" max="15" man="1"/>
    <brk id="135" min="1" max="15" man="1"/>
    <brk id="148" min="1" max="15" man="1"/>
    <brk id="156" min="1" max="15" man="1"/>
    <brk id="167" min="1" max="15" man="1"/>
    <brk id="184" min="1" max="15" man="1"/>
    <brk id="194" min="1" max="15" man="1"/>
    <brk id="203" min="1" max="15" man="1"/>
    <brk id="231" min="1" max="15" man="1"/>
    <brk id="243" min="1" max="15" man="1"/>
    <brk id="272" min="1" max="15" man="1"/>
    <brk id="282" min="1" max="15" man="1"/>
    <brk id="292" min="1" max="15" man="1"/>
    <brk id="308" min="1" max="15" man="1"/>
    <brk id="321" min="1" max="15" man="1"/>
    <brk id="340" min="1" max="15" man="1"/>
    <brk id="358" min="1" max="15" man="1"/>
    <brk id="366" min="1" max="15" man="1"/>
    <brk id="379" min="1" max="15" man="1"/>
    <brk id="397" min="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L69"/>
  <sheetViews>
    <sheetView workbookViewId="0">
      <pane ySplit="2" topLeftCell="A7" activePane="bottomLeft" state="frozen"/>
      <selection activeCell="B1" sqref="A1:XFD1048576"/>
      <selection pane="bottomLeft" activeCell="I1" sqref="I1:I1048576"/>
    </sheetView>
  </sheetViews>
  <sheetFormatPr defaultColWidth="8.85546875" defaultRowHeight="15"/>
  <cols>
    <col min="1" max="1" width="3.28515625" customWidth="1"/>
    <col min="2" max="4" width="4" customWidth="1"/>
    <col min="5" max="5" width="4" style="203" customWidth="1"/>
    <col min="6" max="6" width="49.7109375" style="203" customWidth="1"/>
    <col min="7" max="7" width="5.85546875" bestFit="1" customWidth="1"/>
    <col min="8" max="8" width="2.28515625" style="218" customWidth="1"/>
    <col min="9" max="9" width="8.28515625" bestFit="1" customWidth="1"/>
    <col min="10" max="10" width="8" style="232" bestFit="1" customWidth="1"/>
    <col min="11" max="11" width="2" customWidth="1"/>
    <col min="12" max="12" width="87" style="132" customWidth="1"/>
  </cols>
  <sheetData>
    <row r="1" spans="1:12" ht="30">
      <c r="A1" s="644" t="s">
        <v>0</v>
      </c>
      <c r="B1" s="644"/>
      <c r="C1" s="644"/>
      <c r="D1" s="644"/>
      <c r="E1" s="644"/>
      <c r="F1" s="645"/>
      <c r="G1" s="173" t="s">
        <v>158</v>
      </c>
      <c r="H1" s="175"/>
      <c r="I1" s="172" t="s">
        <v>579</v>
      </c>
      <c r="J1" s="227" t="s">
        <v>185</v>
      </c>
      <c r="L1" s="172" t="s">
        <v>571</v>
      </c>
    </row>
    <row r="2" spans="1:12">
      <c r="A2" s="174"/>
      <c r="B2" s="174"/>
      <c r="C2" s="174"/>
      <c r="D2" s="174"/>
      <c r="E2" s="204"/>
      <c r="F2" s="204"/>
      <c r="G2" s="221"/>
      <c r="H2" s="175"/>
      <c r="I2" s="223"/>
      <c r="J2" s="228"/>
      <c r="L2" s="225"/>
    </row>
    <row r="3" spans="1:12">
      <c r="A3" s="176" t="s">
        <v>4</v>
      </c>
      <c r="B3" s="177" t="s">
        <v>162</v>
      </c>
      <c r="C3" s="178"/>
      <c r="D3" s="178"/>
      <c r="E3" s="116"/>
      <c r="F3" s="116"/>
      <c r="G3" s="222">
        <f>SUM(G4,G41)</f>
        <v>36.299999999999997</v>
      </c>
      <c r="H3" s="214"/>
      <c r="I3" s="205" t="e">
        <f>'Rekap Unit'!I3</f>
        <v>#REF!</v>
      </c>
      <c r="J3" s="233" t="e">
        <f>I3/G3</f>
        <v>#REF!</v>
      </c>
      <c r="L3" s="131"/>
    </row>
    <row r="4" spans="1:12">
      <c r="A4" s="179"/>
      <c r="B4" s="180" t="s">
        <v>6</v>
      </c>
      <c r="C4" s="181" t="s">
        <v>161</v>
      </c>
      <c r="D4" s="182"/>
      <c r="E4" s="112"/>
      <c r="F4" s="112"/>
      <c r="G4" s="183">
        <f>SUM(G5,G10,G12,G15,G18,G25,G28,G35)</f>
        <v>14.600000000000001</v>
      </c>
      <c r="H4" s="214"/>
      <c r="I4" s="183" t="e">
        <f>'Rekap Unit'!I4</f>
        <v>#REF!</v>
      </c>
      <c r="J4" s="229" t="e">
        <f t="shared" ref="J4:J67" si="0">I4/G4</f>
        <v>#REF!</v>
      </c>
      <c r="L4" s="226"/>
    </row>
    <row r="5" spans="1:12">
      <c r="A5" s="184"/>
      <c r="B5" s="185"/>
      <c r="C5" s="186">
        <v>1</v>
      </c>
      <c r="D5" s="646" t="s">
        <v>8</v>
      </c>
      <c r="E5" s="647"/>
      <c r="F5" s="647"/>
      <c r="G5" s="187">
        <f>SUM(G6:G9)</f>
        <v>2</v>
      </c>
      <c r="H5" s="214"/>
      <c r="I5" s="187" t="e">
        <f>'Rekap Unit'!I5</f>
        <v>#REF!</v>
      </c>
      <c r="J5" s="230" t="e">
        <f t="shared" si="0"/>
        <v>#REF!</v>
      </c>
      <c r="L5" s="124"/>
    </row>
    <row r="6" spans="1:12" s="263" customFormat="1">
      <c r="A6" s="190"/>
      <c r="B6" s="188"/>
      <c r="C6" s="188"/>
      <c r="D6" s="188" t="s">
        <v>9</v>
      </c>
      <c r="E6" s="648" t="s">
        <v>88</v>
      </c>
      <c r="F6" s="649"/>
      <c r="G6" s="189">
        <v>0.4</v>
      </c>
      <c r="H6" s="216"/>
      <c r="I6" s="189" t="e">
        <f>'Rekap Unit'!I6</f>
        <v>#REF!</v>
      </c>
      <c r="J6" s="262" t="e">
        <f t="shared" si="0"/>
        <v>#REF!</v>
      </c>
      <c r="L6" s="303" t="s">
        <v>59</v>
      </c>
    </row>
    <row r="7" spans="1:12" s="263" customFormat="1">
      <c r="A7" s="188"/>
      <c r="B7" s="188"/>
      <c r="C7" s="188"/>
      <c r="D7" s="188" t="s">
        <v>11</v>
      </c>
      <c r="E7" s="648" t="s">
        <v>89</v>
      </c>
      <c r="F7" s="649"/>
      <c r="G7" s="189">
        <v>0.4</v>
      </c>
      <c r="H7" s="216"/>
      <c r="I7" s="189" t="e">
        <f>'Rekap Unit'!I10</f>
        <v>#REF!</v>
      </c>
      <c r="J7" s="262" t="e">
        <f t="shared" si="0"/>
        <v>#REF!</v>
      </c>
      <c r="L7" s="303" t="s">
        <v>59</v>
      </c>
    </row>
    <row r="8" spans="1:12" s="263" customFormat="1">
      <c r="A8" s="190"/>
      <c r="B8" s="188"/>
      <c r="C8" s="188"/>
      <c r="D8" s="188" t="s">
        <v>13</v>
      </c>
      <c r="E8" s="648" t="s">
        <v>90</v>
      </c>
      <c r="F8" s="649"/>
      <c r="G8" s="189">
        <v>0.8</v>
      </c>
      <c r="H8" s="216"/>
      <c r="I8" s="189" t="e">
        <f>'Rekap Unit'!I14</f>
        <v>#REF!</v>
      </c>
      <c r="J8" s="262" t="e">
        <f t="shared" si="0"/>
        <v>#REF!</v>
      </c>
      <c r="L8" s="303" t="s">
        <v>59</v>
      </c>
    </row>
    <row r="9" spans="1:12" s="263" customFormat="1">
      <c r="A9" s="190"/>
      <c r="B9" s="188"/>
      <c r="C9" s="188"/>
      <c r="D9" s="188" t="s">
        <v>15</v>
      </c>
      <c r="E9" s="648" t="s">
        <v>91</v>
      </c>
      <c r="F9" s="649"/>
      <c r="G9" s="189">
        <v>0.4</v>
      </c>
      <c r="H9" s="216"/>
      <c r="I9" s="189" t="e">
        <f>'Rekap Unit'!I19</f>
        <v>#REF!</v>
      </c>
      <c r="J9" s="262" t="e">
        <f t="shared" si="0"/>
        <v>#REF!</v>
      </c>
      <c r="L9" s="303" t="s">
        <v>59</v>
      </c>
    </row>
    <row r="10" spans="1:12">
      <c r="A10" s="191"/>
      <c r="B10" s="192"/>
      <c r="C10" s="192">
        <v>2</v>
      </c>
      <c r="D10" s="650" t="s">
        <v>17</v>
      </c>
      <c r="E10" s="651"/>
      <c r="F10" s="651"/>
      <c r="G10" s="193">
        <f>SUM(G11)</f>
        <v>1</v>
      </c>
      <c r="H10" s="214"/>
      <c r="I10" s="193" t="e">
        <f>'Rekap Unit'!I22</f>
        <v>#REF!</v>
      </c>
      <c r="J10" s="231" t="e">
        <f t="shared" si="0"/>
        <v>#REF!</v>
      </c>
      <c r="L10" s="124"/>
    </row>
    <row r="11" spans="1:12" s="263" customFormat="1">
      <c r="A11" s="190"/>
      <c r="B11" s="188"/>
      <c r="C11" s="188"/>
      <c r="D11" s="264" t="s">
        <v>59</v>
      </c>
      <c r="E11" s="648" t="s">
        <v>92</v>
      </c>
      <c r="F11" s="649"/>
      <c r="G11" s="189">
        <v>1</v>
      </c>
      <c r="H11" s="216"/>
      <c r="I11" s="189" t="e">
        <f>'Rekap Unit'!I23</f>
        <v>#REF!</v>
      </c>
      <c r="J11" s="262" t="e">
        <f t="shared" si="0"/>
        <v>#REF!</v>
      </c>
      <c r="L11" s="303" t="s">
        <v>59</v>
      </c>
    </row>
    <row r="12" spans="1:12">
      <c r="A12" s="191"/>
      <c r="B12" s="191"/>
      <c r="C12" s="192">
        <v>3</v>
      </c>
      <c r="D12" s="650" t="s">
        <v>20</v>
      </c>
      <c r="E12" s="651"/>
      <c r="F12" s="651"/>
      <c r="G12" s="193">
        <f>SUM(G13:G14)</f>
        <v>2</v>
      </c>
      <c r="H12" s="214"/>
      <c r="I12" s="193" t="e">
        <f>'Rekap Unit'!I26</f>
        <v>#REF!</v>
      </c>
      <c r="J12" s="231" t="e">
        <f t="shared" si="0"/>
        <v>#REF!</v>
      </c>
      <c r="L12" s="124"/>
    </row>
    <row r="13" spans="1:12" s="263" customFormat="1">
      <c r="A13" s="190"/>
      <c r="B13" s="188"/>
      <c r="C13" s="188"/>
      <c r="D13" s="265" t="s">
        <v>9</v>
      </c>
      <c r="E13" s="652" t="s">
        <v>122</v>
      </c>
      <c r="F13" s="653"/>
      <c r="G13" s="189">
        <v>1</v>
      </c>
      <c r="H13" s="216"/>
      <c r="I13" s="189" t="e">
        <f>'Rekap Unit'!I27</f>
        <v>#REF!</v>
      </c>
      <c r="J13" s="262" t="e">
        <f t="shared" si="0"/>
        <v>#REF!</v>
      </c>
      <c r="L13" s="303" t="s">
        <v>59</v>
      </c>
    </row>
    <row r="14" spans="1:12" s="268" customFormat="1">
      <c r="A14" s="194"/>
      <c r="B14" s="195"/>
      <c r="C14" s="195"/>
      <c r="D14" s="266" t="s">
        <v>11</v>
      </c>
      <c r="E14" s="267" t="s">
        <v>113</v>
      </c>
      <c r="F14" s="219"/>
      <c r="G14" s="196">
        <v>1</v>
      </c>
      <c r="H14" s="217"/>
      <c r="I14" s="189" t="e">
        <f>'Rekap Unit'!I38</f>
        <v>#REF!</v>
      </c>
      <c r="J14" s="262" t="e">
        <f t="shared" si="0"/>
        <v>#REF!</v>
      </c>
      <c r="L14" s="303" t="s">
        <v>59</v>
      </c>
    </row>
    <row r="15" spans="1:12">
      <c r="A15" s="191"/>
      <c r="B15" s="191"/>
      <c r="C15" s="192">
        <v>4</v>
      </c>
      <c r="D15" s="650" t="s">
        <v>23</v>
      </c>
      <c r="E15" s="651"/>
      <c r="F15" s="651"/>
      <c r="G15" s="193">
        <f>SUM(G16:G17)</f>
        <v>1</v>
      </c>
      <c r="H15" s="214"/>
      <c r="I15" s="193" t="e">
        <f>'Rekap Unit'!I41</f>
        <v>#REF!</v>
      </c>
      <c r="J15" s="231" t="e">
        <f t="shared" si="0"/>
        <v>#REF!</v>
      </c>
      <c r="L15" s="124"/>
    </row>
    <row r="16" spans="1:12" s="263" customFormat="1">
      <c r="A16" s="190"/>
      <c r="B16" s="188"/>
      <c r="C16" s="188"/>
      <c r="D16" s="188" t="s">
        <v>9</v>
      </c>
      <c r="E16" s="648" t="s">
        <v>125</v>
      </c>
      <c r="F16" s="649"/>
      <c r="G16" s="189">
        <v>0.5</v>
      </c>
      <c r="H16" s="216"/>
      <c r="I16" s="189" t="e">
        <f>'Rekap Unit'!I42</f>
        <v>#REF!</v>
      </c>
      <c r="J16" s="262" t="e">
        <f t="shared" si="0"/>
        <v>#REF!</v>
      </c>
      <c r="L16" s="303" t="s">
        <v>59</v>
      </c>
    </row>
    <row r="17" spans="1:12" s="263" customFormat="1">
      <c r="A17" s="190"/>
      <c r="B17" s="188"/>
      <c r="C17" s="188"/>
      <c r="D17" s="188" t="s">
        <v>11</v>
      </c>
      <c r="E17" s="648" t="s">
        <v>94</v>
      </c>
      <c r="F17" s="649"/>
      <c r="G17" s="189">
        <v>0.5</v>
      </c>
      <c r="H17" s="216"/>
      <c r="I17" s="189" t="e">
        <f>'Rekap Unit'!I52</f>
        <v>#REF!</v>
      </c>
      <c r="J17" s="262" t="e">
        <f t="shared" si="0"/>
        <v>#REF!</v>
      </c>
      <c r="L17" s="303" t="s">
        <v>59</v>
      </c>
    </row>
    <row r="18" spans="1:12">
      <c r="A18" s="191"/>
      <c r="B18" s="191"/>
      <c r="C18" s="192">
        <v>5</v>
      </c>
      <c r="D18" s="650" t="s">
        <v>27</v>
      </c>
      <c r="E18" s="651"/>
      <c r="F18" s="651"/>
      <c r="G18" s="193">
        <f>SUM(G19:G24)</f>
        <v>1.4</v>
      </c>
      <c r="H18" s="214"/>
      <c r="I18" s="193" t="e">
        <f>'Rekap Unit'!I55</f>
        <v>#REF!</v>
      </c>
      <c r="J18" s="231" t="e">
        <f t="shared" si="0"/>
        <v>#REF!</v>
      </c>
      <c r="L18" s="124"/>
    </row>
    <row r="19" spans="1:12" s="263" customFormat="1">
      <c r="A19" s="190"/>
      <c r="B19" s="188"/>
      <c r="C19" s="188"/>
      <c r="D19" s="188" t="s">
        <v>9</v>
      </c>
      <c r="E19" s="648" t="s">
        <v>132</v>
      </c>
      <c r="F19" s="649"/>
      <c r="G19" s="189">
        <v>0.2</v>
      </c>
      <c r="H19" s="216"/>
      <c r="I19" s="189" t="e">
        <f>'Rekap Unit'!I56</f>
        <v>#REF!</v>
      </c>
      <c r="J19" s="262" t="e">
        <f t="shared" si="0"/>
        <v>#REF!</v>
      </c>
      <c r="L19" s="303" t="s">
        <v>59</v>
      </c>
    </row>
    <row r="20" spans="1:12" s="263" customFormat="1">
      <c r="A20" s="190"/>
      <c r="B20" s="188"/>
      <c r="C20" s="188"/>
      <c r="D20" s="188" t="s">
        <v>11</v>
      </c>
      <c r="E20" s="648" t="s">
        <v>131</v>
      </c>
      <c r="F20" s="649"/>
      <c r="G20" s="189">
        <v>0.2</v>
      </c>
      <c r="H20" s="216"/>
      <c r="I20" s="189" t="e">
        <f>'Rekap Unit'!I60</f>
        <v>#REF!</v>
      </c>
      <c r="J20" s="262" t="e">
        <f t="shared" si="0"/>
        <v>#REF!</v>
      </c>
      <c r="L20" s="303" t="s">
        <v>59</v>
      </c>
    </row>
    <row r="21" spans="1:12" s="263" customFormat="1">
      <c r="A21" s="190"/>
      <c r="B21" s="188"/>
      <c r="C21" s="188"/>
      <c r="D21" s="188" t="s">
        <v>13</v>
      </c>
      <c r="E21" s="648" t="s">
        <v>134</v>
      </c>
      <c r="F21" s="649"/>
      <c r="G21" s="189">
        <v>0.4</v>
      </c>
      <c r="H21" s="216"/>
      <c r="I21" s="189" t="e">
        <f>'Rekap Unit'!I63</f>
        <v>#REF!</v>
      </c>
      <c r="J21" s="262" t="e">
        <f t="shared" si="0"/>
        <v>#REF!</v>
      </c>
      <c r="L21" s="303" t="s">
        <v>59</v>
      </c>
    </row>
    <row r="22" spans="1:12" s="263" customFormat="1">
      <c r="A22" s="190"/>
      <c r="B22" s="188"/>
      <c r="C22" s="188"/>
      <c r="D22" s="188" t="s">
        <v>15</v>
      </c>
      <c r="E22" s="648" t="s">
        <v>135</v>
      </c>
      <c r="F22" s="649"/>
      <c r="G22" s="189">
        <v>0.2</v>
      </c>
      <c r="H22" s="216"/>
      <c r="I22" s="189" t="e">
        <f>'Rekap Unit'!I70</f>
        <v>#REF!</v>
      </c>
      <c r="J22" s="262" t="e">
        <f t="shared" si="0"/>
        <v>#REF!</v>
      </c>
      <c r="L22" s="303" t="s">
        <v>59</v>
      </c>
    </row>
    <row r="23" spans="1:12" s="263" customFormat="1">
      <c r="A23" s="190"/>
      <c r="B23" s="188"/>
      <c r="C23" s="188"/>
      <c r="D23" s="188" t="s">
        <v>32</v>
      </c>
      <c r="E23" s="648" t="s">
        <v>136</v>
      </c>
      <c r="F23" s="649"/>
      <c r="G23" s="189">
        <v>0.2</v>
      </c>
      <c r="H23" s="216"/>
      <c r="I23" s="189" t="e">
        <f>'Rekap Unit'!I73</f>
        <v>#REF!</v>
      </c>
      <c r="J23" s="262" t="e">
        <f t="shared" si="0"/>
        <v>#REF!</v>
      </c>
      <c r="L23" s="303" t="s">
        <v>59</v>
      </c>
    </row>
    <row r="24" spans="1:12" s="263" customFormat="1">
      <c r="A24" s="190"/>
      <c r="B24" s="188"/>
      <c r="C24" s="188"/>
      <c r="D24" s="188" t="s">
        <v>34</v>
      </c>
      <c r="E24" s="648" t="s">
        <v>95</v>
      </c>
      <c r="F24" s="649"/>
      <c r="G24" s="189">
        <v>0.2</v>
      </c>
      <c r="H24" s="216"/>
      <c r="I24" s="189" t="e">
        <f>'Rekap Unit'!I76</f>
        <v>#REF!</v>
      </c>
      <c r="J24" s="262" t="e">
        <f t="shared" si="0"/>
        <v>#REF!</v>
      </c>
      <c r="L24" s="303" t="s">
        <v>59</v>
      </c>
    </row>
    <row r="25" spans="1:12">
      <c r="A25" s="191"/>
      <c r="B25" s="191"/>
      <c r="C25" s="192">
        <v>6</v>
      </c>
      <c r="D25" s="197" t="s">
        <v>40</v>
      </c>
      <c r="E25" s="36"/>
      <c r="F25" s="220"/>
      <c r="G25" s="193">
        <f>SUM(G26:G27)</f>
        <v>2.5</v>
      </c>
      <c r="H25" s="214"/>
      <c r="I25" s="193" t="e">
        <f>'Rekap Unit'!I78</f>
        <v>#REF!</v>
      </c>
      <c r="J25" s="231" t="e">
        <f t="shared" si="0"/>
        <v>#REF!</v>
      </c>
      <c r="L25" s="124"/>
    </row>
    <row r="26" spans="1:12" s="263" customFormat="1">
      <c r="A26" s="190"/>
      <c r="B26" s="188"/>
      <c r="C26" s="188"/>
      <c r="D26" s="188" t="s">
        <v>9</v>
      </c>
      <c r="E26" s="648" t="s">
        <v>96</v>
      </c>
      <c r="F26" s="649"/>
      <c r="G26" s="189">
        <v>1</v>
      </c>
      <c r="H26" s="216"/>
      <c r="I26" s="189" t="e">
        <f>'Rekap Unit'!I79</f>
        <v>#REF!</v>
      </c>
      <c r="J26" s="262" t="e">
        <f t="shared" si="0"/>
        <v>#REF!</v>
      </c>
      <c r="L26" s="303" t="s">
        <v>59</v>
      </c>
    </row>
    <row r="27" spans="1:12" s="263" customFormat="1">
      <c r="A27" s="190"/>
      <c r="B27" s="188"/>
      <c r="C27" s="188"/>
      <c r="D27" s="188" t="s">
        <v>11</v>
      </c>
      <c r="E27" s="648" t="s">
        <v>97</v>
      </c>
      <c r="F27" s="649"/>
      <c r="G27" s="189">
        <v>1.5</v>
      </c>
      <c r="H27" s="216"/>
      <c r="I27" s="189" t="e">
        <f>'Rekap Unit'!I86</f>
        <v>#REF!</v>
      </c>
      <c r="J27" s="262" t="e">
        <f t="shared" si="0"/>
        <v>#REF!</v>
      </c>
      <c r="L27" s="303" t="s">
        <v>59</v>
      </c>
    </row>
    <row r="28" spans="1:12">
      <c r="A28" s="191"/>
      <c r="B28" s="191"/>
      <c r="C28" s="192">
        <v>7</v>
      </c>
      <c r="D28" s="650" t="s">
        <v>43</v>
      </c>
      <c r="E28" s="651"/>
      <c r="F28" s="651"/>
      <c r="G28" s="193">
        <f>SUM(G29:G34)</f>
        <v>2.2000000000000002</v>
      </c>
      <c r="H28" s="214"/>
      <c r="I28" s="193" t="e">
        <f>'Rekap Unit'!I89</f>
        <v>#REF!</v>
      </c>
      <c r="J28" s="231" t="e">
        <f t="shared" si="0"/>
        <v>#REF!</v>
      </c>
      <c r="L28" s="124"/>
    </row>
    <row r="29" spans="1:12" s="263" customFormat="1">
      <c r="A29" s="190"/>
      <c r="B29" s="188"/>
      <c r="C29" s="188"/>
      <c r="D29" s="188" t="s">
        <v>9</v>
      </c>
      <c r="E29" s="648" t="s">
        <v>103</v>
      </c>
      <c r="F29" s="649"/>
      <c r="G29" s="189">
        <v>0.3</v>
      </c>
      <c r="H29" s="216"/>
      <c r="I29" s="189" t="e">
        <f>'Rekap Unit'!I90</f>
        <v>#REF!</v>
      </c>
      <c r="J29" s="262" t="e">
        <f t="shared" si="0"/>
        <v>#REF!</v>
      </c>
      <c r="L29" s="303" t="s">
        <v>59</v>
      </c>
    </row>
    <row r="30" spans="1:12" s="263" customFormat="1">
      <c r="A30" s="190"/>
      <c r="B30" s="188"/>
      <c r="C30" s="188"/>
      <c r="D30" s="188" t="s">
        <v>11</v>
      </c>
      <c r="E30" s="648" t="s">
        <v>71</v>
      </c>
      <c r="F30" s="649"/>
      <c r="G30" s="189">
        <v>0.3</v>
      </c>
      <c r="H30" s="216"/>
      <c r="I30" s="189" t="e">
        <f>'Rekap Unit'!I95</f>
        <v>#REF!</v>
      </c>
      <c r="J30" s="262" t="e">
        <f t="shared" si="0"/>
        <v>#REF!</v>
      </c>
      <c r="L30" s="303" t="s">
        <v>59</v>
      </c>
    </row>
    <row r="31" spans="1:12" s="263" customFormat="1">
      <c r="A31" s="190"/>
      <c r="B31" s="188"/>
      <c r="C31" s="188"/>
      <c r="D31" s="188" t="s">
        <v>13</v>
      </c>
      <c r="E31" s="648" t="s">
        <v>104</v>
      </c>
      <c r="F31" s="649"/>
      <c r="G31" s="189">
        <v>0.5</v>
      </c>
      <c r="H31" s="216"/>
      <c r="I31" s="189" t="e">
        <f>'Rekap Unit'!I102</f>
        <v>#REF!</v>
      </c>
      <c r="J31" s="262" t="e">
        <f t="shared" si="0"/>
        <v>#REF!</v>
      </c>
      <c r="L31" s="303" t="s">
        <v>59</v>
      </c>
    </row>
    <row r="32" spans="1:12" s="263" customFormat="1">
      <c r="A32" s="190"/>
      <c r="B32" s="188"/>
      <c r="C32" s="188"/>
      <c r="D32" s="188" t="s">
        <v>15</v>
      </c>
      <c r="E32" s="648" t="s">
        <v>105</v>
      </c>
      <c r="F32" s="649"/>
      <c r="G32" s="189">
        <v>0.3</v>
      </c>
      <c r="H32" s="216"/>
      <c r="I32" s="189" t="e">
        <f>'Rekap Unit'!I106</f>
        <v>#REF!</v>
      </c>
      <c r="J32" s="262" t="e">
        <f t="shared" si="0"/>
        <v>#REF!</v>
      </c>
      <c r="L32" s="303" t="s">
        <v>59</v>
      </c>
    </row>
    <row r="33" spans="1:12" s="263" customFormat="1">
      <c r="A33" s="190"/>
      <c r="B33" s="188"/>
      <c r="C33" s="188"/>
      <c r="D33" s="188" t="s">
        <v>32</v>
      </c>
      <c r="E33" s="648" t="s">
        <v>106</v>
      </c>
      <c r="F33" s="649"/>
      <c r="G33" s="189">
        <v>0.3</v>
      </c>
      <c r="H33" s="216"/>
      <c r="I33" s="189" t="e">
        <f>'Rekap Unit'!I108</f>
        <v>#REF!</v>
      </c>
      <c r="J33" s="262" t="e">
        <f t="shared" si="0"/>
        <v>#REF!</v>
      </c>
      <c r="L33" s="303" t="s">
        <v>59</v>
      </c>
    </row>
    <row r="34" spans="1:12" s="263" customFormat="1">
      <c r="A34" s="190"/>
      <c r="B34" s="188"/>
      <c r="C34" s="188"/>
      <c r="D34" s="188" t="s">
        <v>34</v>
      </c>
      <c r="E34" s="648" t="s">
        <v>107</v>
      </c>
      <c r="F34" s="649"/>
      <c r="G34" s="189">
        <v>0.5</v>
      </c>
      <c r="H34" s="216"/>
      <c r="I34" s="189" t="e">
        <f>'Rekap Unit'!I113</f>
        <v>#REF!</v>
      </c>
      <c r="J34" s="262" t="e">
        <f t="shared" si="0"/>
        <v>#REF!</v>
      </c>
      <c r="L34" s="303" t="s">
        <v>59</v>
      </c>
    </row>
    <row r="35" spans="1:12" ht="15.6" customHeight="1">
      <c r="A35" s="198"/>
      <c r="B35" s="198"/>
      <c r="C35" s="192">
        <v>8</v>
      </c>
      <c r="D35" s="650" t="s">
        <v>51</v>
      </c>
      <c r="E35" s="651"/>
      <c r="F35" s="651"/>
      <c r="G35" s="193">
        <f>SUM(G36:G40)</f>
        <v>2.4999999999999996</v>
      </c>
      <c r="H35" s="214"/>
      <c r="I35" s="193" t="e">
        <f>'Rekap Unit'!I117</f>
        <v>#REF!</v>
      </c>
      <c r="J35" s="231" t="e">
        <f t="shared" si="0"/>
        <v>#REF!</v>
      </c>
      <c r="L35" s="125"/>
    </row>
    <row r="36" spans="1:12" s="263" customFormat="1">
      <c r="A36" s="190"/>
      <c r="B36" s="188"/>
      <c r="C36" s="188"/>
      <c r="D36" s="188" t="s">
        <v>9</v>
      </c>
      <c r="E36" s="648" t="s">
        <v>98</v>
      </c>
      <c r="F36" s="649"/>
      <c r="G36" s="189">
        <v>0.4</v>
      </c>
      <c r="H36" s="216"/>
      <c r="I36" s="189" t="e">
        <f>'Rekap Unit'!I118</f>
        <v>#REF!</v>
      </c>
      <c r="J36" s="262" t="e">
        <f t="shared" si="0"/>
        <v>#REF!</v>
      </c>
      <c r="L36" s="303" t="s">
        <v>59</v>
      </c>
    </row>
    <row r="37" spans="1:12" s="263" customFormat="1">
      <c r="A37" s="190"/>
      <c r="B37" s="188"/>
      <c r="C37" s="188"/>
      <c r="D37" s="188" t="s">
        <v>11</v>
      </c>
      <c r="E37" s="648" t="s">
        <v>99</v>
      </c>
      <c r="F37" s="649"/>
      <c r="G37" s="189">
        <v>0.4</v>
      </c>
      <c r="H37" s="216"/>
      <c r="I37" s="189" t="e">
        <f>'Rekap Unit'!I122</f>
        <v>#REF!</v>
      </c>
      <c r="J37" s="262" t="e">
        <f t="shared" si="0"/>
        <v>#REF!</v>
      </c>
      <c r="L37" s="303" t="s">
        <v>59</v>
      </c>
    </row>
    <row r="38" spans="1:12" s="263" customFormat="1">
      <c r="A38" s="190"/>
      <c r="B38" s="188"/>
      <c r="C38" s="188"/>
      <c r="D38" s="188" t="s">
        <v>13</v>
      </c>
      <c r="E38" s="648" t="s">
        <v>100</v>
      </c>
      <c r="F38" s="649"/>
      <c r="G38" s="189">
        <v>0.6</v>
      </c>
      <c r="H38" s="216"/>
      <c r="I38" s="189" t="e">
        <f>'Rekap Unit'!I129</f>
        <v>#REF!</v>
      </c>
      <c r="J38" s="262" t="e">
        <f t="shared" si="0"/>
        <v>#REF!</v>
      </c>
      <c r="L38" s="303" t="s">
        <v>59</v>
      </c>
    </row>
    <row r="39" spans="1:12" s="263" customFormat="1">
      <c r="A39" s="190"/>
      <c r="B39" s="188"/>
      <c r="C39" s="188"/>
      <c r="D39" s="188" t="s">
        <v>15</v>
      </c>
      <c r="E39" s="648" t="s">
        <v>102</v>
      </c>
      <c r="F39" s="649"/>
      <c r="G39" s="189">
        <v>0.7</v>
      </c>
      <c r="H39" s="216"/>
      <c r="I39" s="189" t="e">
        <f>'Rekap Unit'!I134</f>
        <v>#REF!</v>
      </c>
      <c r="J39" s="262" t="e">
        <f t="shared" si="0"/>
        <v>#REF!</v>
      </c>
      <c r="L39" s="303" t="s">
        <v>59</v>
      </c>
    </row>
    <row r="40" spans="1:12" s="263" customFormat="1">
      <c r="A40" s="190"/>
      <c r="B40" s="188"/>
      <c r="C40" s="188"/>
      <c r="D40" s="188" t="s">
        <v>32</v>
      </c>
      <c r="E40" s="648" t="s">
        <v>101</v>
      </c>
      <c r="F40" s="649"/>
      <c r="G40" s="189">
        <v>0.4</v>
      </c>
      <c r="H40" s="216"/>
      <c r="I40" s="189" t="e">
        <f>'Rekap Unit'!I138</f>
        <v>#REF!</v>
      </c>
      <c r="J40" s="262" t="e">
        <f t="shared" si="0"/>
        <v>#REF!</v>
      </c>
      <c r="L40" s="303" t="s">
        <v>59</v>
      </c>
    </row>
    <row r="41" spans="1:12">
      <c r="A41" s="179"/>
      <c r="B41" s="179" t="s">
        <v>534</v>
      </c>
      <c r="C41" s="654" t="s">
        <v>75</v>
      </c>
      <c r="D41" s="655"/>
      <c r="E41" s="655"/>
      <c r="F41" s="655"/>
      <c r="G41" s="183">
        <f>SUM(G42,G46,G48,G50,G54,G58,G63,G67)</f>
        <v>21.7</v>
      </c>
      <c r="H41" s="214"/>
      <c r="I41" s="183" t="e">
        <f>'Rekap Unit'!I141</f>
        <v>#REF!</v>
      </c>
      <c r="J41" s="229" t="e">
        <f t="shared" si="0"/>
        <v>#REF!</v>
      </c>
      <c r="L41" s="226"/>
    </row>
    <row r="42" spans="1:12">
      <c r="A42" s="191"/>
      <c r="B42" s="192"/>
      <c r="C42" s="199">
        <v>1</v>
      </c>
      <c r="D42" s="650" t="s">
        <v>8</v>
      </c>
      <c r="E42" s="651"/>
      <c r="F42" s="651"/>
      <c r="G42" s="193">
        <f>SUM(G43:G45)</f>
        <v>3</v>
      </c>
      <c r="H42" s="214"/>
      <c r="I42" s="193" t="e">
        <f>'Rekap Unit'!I142</f>
        <v>#REF!</v>
      </c>
      <c r="J42" s="231" t="e">
        <f t="shared" si="0"/>
        <v>#REF!</v>
      </c>
      <c r="L42" s="124"/>
    </row>
    <row r="43" spans="1:12" s="263" customFormat="1">
      <c r="A43" s="190"/>
      <c r="B43" s="188"/>
      <c r="C43" s="188"/>
      <c r="D43" s="188" t="s">
        <v>9</v>
      </c>
      <c r="E43" s="648" t="s">
        <v>114</v>
      </c>
      <c r="F43" s="649"/>
      <c r="G43" s="189">
        <v>1.5</v>
      </c>
      <c r="H43" s="216"/>
      <c r="I43" s="189" t="e">
        <f>'Rekap Unit'!I143</f>
        <v>#REF!</v>
      </c>
      <c r="J43" s="262" t="e">
        <f t="shared" si="0"/>
        <v>#REF!</v>
      </c>
      <c r="L43" s="303" t="s">
        <v>59</v>
      </c>
    </row>
    <row r="44" spans="1:12" s="263" customFormat="1">
      <c r="A44" s="190"/>
      <c r="B44" s="188"/>
      <c r="C44" s="188"/>
      <c r="D44" s="188" t="s">
        <v>11</v>
      </c>
      <c r="E44" s="648" t="s">
        <v>115</v>
      </c>
      <c r="F44" s="649"/>
      <c r="G44" s="189">
        <v>1</v>
      </c>
      <c r="H44" s="216"/>
      <c r="I44" s="189" t="e">
        <f>'Rekap Unit'!I150</f>
        <v>#REF!</v>
      </c>
      <c r="J44" s="262" t="e">
        <f t="shared" si="0"/>
        <v>#REF!</v>
      </c>
      <c r="L44" s="303" t="s">
        <v>59</v>
      </c>
    </row>
    <row r="45" spans="1:12" s="263" customFormat="1">
      <c r="A45" s="190"/>
      <c r="B45" s="188"/>
      <c r="C45" s="188"/>
      <c r="D45" s="188" t="s">
        <v>13</v>
      </c>
      <c r="E45" s="648" t="s">
        <v>116</v>
      </c>
      <c r="F45" s="649"/>
      <c r="G45" s="189">
        <v>0.5</v>
      </c>
      <c r="H45" s="216"/>
      <c r="I45" s="189" t="e">
        <f>'Rekap Unit'!I152</f>
        <v>#REF!</v>
      </c>
      <c r="J45" s="262" t="e">
        <f t="shared" si="0"/>
        <v>#REF!</v>
      </c>
      <c r="L45" s="303" t="s">
        <v>59</v>
      </c>
    </row>
    <row r="46" spans="1:12">
      <c r="A46" s="191"/>
      <c r="B46" s="192"/>
      <c r="C46" s="192">
        <v>2</v>
      </c>
      <c r="D46" s="650" t="s">
        <v>17</v>
      </c>
      <c r="E46" s="651"/>
      <c r="F46" s="651"/>
      <c r="G46" s="193">
        <f>SUM(G47)</f>
        <v>2</v>
      </c>
      <c r="H46" s="214"/>
      <c r="I46" s="193" t="e">
        <f>'Rekap Unit'!I154</f>
        <v>#REF!</v>
      </c>
      <c r="J46" s="231" t="e">
        <f t="shared" si="0"/>
        <v>#REF!</v>
      </c>
      <c r="L46" s="124"/>
    </row>
    <row r="47" spans="1:12" s="263" customFormat="1">
      <c r="A47" s="190"/>
      <c r="B47" s="188"/>
      <c r="C47" s="188"/>
      <c r="D47" s="264" t="s">
        <v>59</v>
      </c>
      <c r="E47" s="648" t="s">
        <v>119</v>
      </c>
      <c r="F47" s="649"/>
      <c r="G47" s="189">
        <v>2</v>
      </c>
      <c r="H47" s="216"/>
      <c r="I47" s="189" t="e">
        <f>'Rekap Unit'!I155</f>
        <v>#REF!</v>
      </c>
      <c r="J47" s="262" t="e">
        <f t="shared" si="0"/>
        <v>#REF!</v>
      </c>
      <c r="L47" s="303" t="s">
        <v>59</v>
      </c>
    </row>
    <row r="48" spans="1:12">
      <c r="A48" s="191"/>
      <c r="B48" s="191"/>
      <c r="C48" s="199">
        <v>3</v>
      </c>
      <c r="D48" s="650" t="s">
        <v>20</v>
      </c>
      <c r="E48" s="651"/>
      <c r="F48" s="651"/>
      <c r="G48" s="193">
        <f>SUM(G49)</f>
        <v>1.5</v>
      </c>
      <c r="H48" s="214"/>
      <c r="I48" s="193" t="e">
        <f>'Rekap Unit'!I160</f>
        <v>#REF!</v>
      </c>
      <c r="J48" s="231" t="e">
        <f t="shared" si="0"/>
        <v>#REF!</v>
      </c>
      <c r="L48" s="124"/>
    </row>
    <row r="49" spans="1:12" s="263" customFormat="1">
      <c r="A49" s="190"/>
      <c r="B49" s="188"/>
      <c r="C49" s="188"/>
      <c r="D49" s="264" t="s">
        <v>59</v>
      </c>
      <c r="E49" s="648" t="s">
        <v>61</v>
      </c>
      <c r="F49" s="649"/>
      <c r="G49" s="189">
        <v>1.5</v>
      </c>
      <c r="H49" s="216"/>
      <c r="I49" s="189" t="e">
        <f>'Rekap Unit'!I161</f>
        <v>#REF!</v>
      </c>
      <c r="J49" s="262" t="e">
        <f t="shared" si="0"/>
        <v>#REF!</v>
      </c>
      <c r="L49" s="303" t="s">
        <v>59</v>
      </c>
    </row>
    <row r="50" spans="1:12">
      <c r="A50" s="191"/>
      <c r="B50" s="191"/>
      <c r="C50" s="192">
        <v>4</v>
      </c>
      <c r="D50" s="650" t="s">
        <v>23</v>
      </c>
      <c r="E50" s="651"/>
      <c r="F50" s="651"/>
      <c r="G50" s="193">
        <f>SUM(G51:G53)</f>
        <v>3.75</v>
      </c>
      <c r="H50" s="214"/>
      <c r="I50" s="193" t="e">
        <f>'Rekap Unit'!I163</f>
        <v>#REF!</v>
      </c>
      <c r="J50" s="231" t="e">
        <f t="shared" si="0"/>
        <v>#REF!</v>
      </c>
      <c r="L50" s="124"/>
    </row>
    <row r="51" spans="1:12" s="263" customFormat="1">
      <c r="A51" s="190"/>
      <c r="B51" s="188"/>
      <c r="C51" s="188"/>
      <c r="D51" s="188" t="s">
        <v>9</v>
      </c>
      <c r="E51" s="648" t="s">
        <v>127</v>
      </c>
      <c r="F51" s="649"/>
      <c r="G51" s="189">
        <v>0.5</v>
      </c>
      <c r="H51" s="216"/>
      <c r="I51" s="189" t="e">
        <f>'Rekap Unit'!I164</f>
        <v>#REF!</v>
      </c>
      <c r="J51" s="262" t="e">
        <f t="shared" si="0"/>
        <v>#REF!</v>
      </c>
      <c r="L51" s="303" t="s">
        <v>59</v>
      </c>
    </row>
    <row r="52" spans="1:12" s="263" customFormat="1">
      <c r="A52" s="190"/>
      <c r="B52" s="188"/>
      <c r="C52" s="188"/>
      <c r="D52" s="188" t="s">
        <v>11</v>
      </c>
      <c r="E52" s="648" t="s">
        <v>128</v>
      </c>
      <c r="F52" s="649"/>
      <c r="G52" s="189">
        <v>1</v>
      </c>
      <c r="H52" s="216"/>
      <c r="I52" s="189" t="e">
        <f>'Rekap Unit'!I166</f>
        <v>#REF!</v>
      </c>
      <c r="J52" s="262" t="e">
        <f t="shared" si="0"/>
        <v>#REF!</v>
      </c>
      <c r="L52" s="303" t="s">
        <v>59</v>
      </c>
    </row>
    <row r="53" spans="1:12" s="263" customFormat="1">
      <c r="A53" s="190"/>
      <c r="B53" s="188"/>
      <c r="C53" s="188"/>
      <c r="D53" s="188" t="s">
        <v>13</v>
      </c>
      <c r="E53" s="648" t="s">
        <v>129</v>
      </c>
      <c r="F53" s="649"/>
      <c r="G53" s="189">
        <v>2.25</v>
      </c>
      <c r="H53" s="216"/>
      <c r="I53" s="189" t="e">
        <f>'Rekap Unit'!I169</f>
        <v>#REF!</v>
      </c>
      <c r="J53" s="262" t="e">
        <f t="shared" si="0"/>
        <v>#REF!</v>
      </c>
      <c r="L53" s="303" t="s">
        <v>59</v>
      </c>
    </row>
    <row r="54" spans="1:12">
      <c r="A54" s="191"/>
      <c r="B54" s="191"/>
      <c r="C54" s="199">
        <v>5</v>
      </c>
      <c r="D54" s="650" t="s">
        <v>27</v>
      </c>
      <c r="E54" s="651"/>
      <c r="F54" s="651"/>
      <c r="G54" s="193">
        <f>SUM(G55:G57)</f>
        <v>2</v>
      </c>
      <c r="H54" s="214"/>
      <c r="I54" s="193" t="e">
        <f>'Rekap Unit'!I173</f>
        <v>#REF!</v>
      </c>
      <c r="J54" s="231" t="e">
        <f t="shared" si="0"/>
        <v>#REF!</v>
      </c>
      <c r="L54" s="124"/>
    </row>
    <row r="55" spans="1:12" s="263" customFormat="1">
      <c r="A55" s="190"/>
      <c r="B55" s="188"/>
      <c r="C55" s="188"/>
      <c r="D55" s="188" t="s">
        <v>9</v>
      </c>
      <c r="E55" s="648" t="s">
        <v>137</v>
      </c>
      <c r="F55" s="649"/>
      <c r="G55" s="189">
        <v>1</v>
      </c>
      <c r="H55" s="216"/>
      <c r="I55" s="189" t="e">
        <f>'Rekap Unit'!I174</f>
        <v>#REF!</v>
      </c>
      <c r="J55" s="262" t="e">
        <f t="shared" si="0"/>
        <v>#REF!</v>
      </c>
      <c r="L55" s="303" t="s">
        <v>59</v>
      </c>
    </row>
    <row r="56" spans="1:12" s="263" customFormat="1">
      <c r="A56" s="190"/>
      <c r="B56" s="188"/>
      <c r="C56" s="188"/>
      <c r="D56" s="188" t="s">
        <v>11</v>
      </c>
      <c r="E56" s="648" t="s">
        <v>139</v>
      </c>
      <c r="F56" s="649"/>
      <c r="G56" s="189">
        <v>0.5</v>
      </c>
      <c r="H56" s="216"/>
      <c r="I56" s="189" t="e">
        <f>'Rekap Unit'!I176</f>
        <v>#REF!</v>
      </c>
      <c r="J56" s="262" t="e">
        <f t="shared" si="0"/>
        <v>#REF!</v>
      </c>
      <c r="L56" s="303" t="s">
        <v>59</v>
      </c>
    </row>
    <row r="57" spans="1:12" s="263" customFormat="1">
      <c r="A57" s="190"/>
      <c r="B57" s="188"/>
      <c r="C57" s="188"/>
      <c r="D57" s="188" t="s">
        <v>13</v>
      </c>
      <c r="E57" s="648" t="s">
        <v>140</v>
      </c>
      <c r="F57" s="649"/>
      <c r="G57" s="189">
        <v>0.5</v>
      </c>
      <c r="H57" s="216"/>
      <c r="I57" s="189" t="e">
        <f>'Rekap Unit'!I178</f>
        <v>#REF!</v>
      </c>
      <c r="J57" s="262" t="e">
        <f t="shared" si="0"/>
        <v>#REF!</v>
      </c>
      <c r="L57" s="303" t="s">
        <v>59</v>
      </c>
    </row>
    <row r="58" spans="1:12">
      <c r="A58" s="191"/>
      <c r="B58" s="191"/>
      <c r="C58" s="192">
        <v>6</v>
      </c>
      <c r="D58" s="650" t="s">
        <v>40</v>
      </c>
      <c r="E58" s="651"/>
      <c r="F58" s="651"/>
      <c r="G58" s="193">
        <f>SUM(G59:G62)</f>
        <v>3.75</v>
      </c>
      <c r="H58" s="214"/>
      <c r="I58" s="193" t="e">
        <f>'Rekap Unit'!I183</f>
        <v>#REF!</v>
      </c>
      <c r="J58" s="231" t="e">
        <f t="shared" si="0"/>
        <v>#REF!</v>
      </c>
      <c r="L58" s="124"/>
    </row>
    <row r="59" spans="1:12" s="263" customFormat="1">
      <c r="A59" s="190"/>
      <c r="B59" s="188"/>
      <c r="C59" s="188"/>
      <c r="D59" s="188" t="s">
        <v>9</v>
      </c>
      <c r="E59" s="648" t="s">
        <v>144</v>
      </c>
      <c r="F59" s="649"/>
      <c r="G59" s="189">
        <v>1</v>
      </c>
      <c r="H59" s="216"/>
      <c r="I59" s="189" t="e">
        <f>'Rekap Unit'!I184</f>
        <v>#REF!</v>
      </c>
      <c r="J59" s="262" t="e">
        <f t="shared" si="0"/>
        <v>#REF!</v>
      </c>
      <c r="L59" s="303" t="s">
        <v>59</v>
      </c>
    </row>
    <row r="60" spans="1:12" s="263" customFormat="1">
      <c r="A60" s="190"/>
      <c r="B60" s="188"/>
      <c r="C60" s="188"/>
      <c r="D60" s="188" t="s">
        <v>11</v>
      </c>
      <c r="E60" s="648" t="s">
        <v>145</v>
      </c>
      <c r="F60" s="649"/>
      <c r="G60" s="189">
        <v>1</v>
      </c>
      <c r="H60" s="216"/>
      <c r="I60" s="189" t="e">
        <f>'Rekap Unit'!I198</f>
        <v>#REF!</v>
      </c>
      <c r="J60" s="262" t="e">
        <f t="shared" si="0"/>
        <v>#REF!</v>
      </c>
      <c r="L60" s="303" t="s">
        <v>59</v>
      </c>
    </row>
    <row r="61" spans="1:12" s="263" customFormat="1">
      <c r="A61" s="190"/>
      <c r="B61" s="188"/>
      <c r="C61" s="188"/>
      <c r="D61" s="188" t="s">
        <v>13</v>
      </c>
      <c r="E61" s="648" t="s">
        <v>581</v>
      </c>
      <c r="F61" s="649"/>
      <c r="G61" s="189">
        <v>1</v>
      </c>
      <c r="H61" s="216"/>
      <c r="I61" s="189" t="e">
        <f>'Rekap Unit'!I200</f>
        <v>#REF!</v>
      </c>
      <c r="J61" s="262" t="e">
        <f t="shared" si="0"/>
        <v>#REF!</v>
      </c>
      <c r="L61" s="303" t="s">
        <v>59</v>
      </c>
    </row>
    <row r="62" spans="1:12" s="263" customFormat="1">
      <c r="A62" s="190"/>
      <c r="B62" s="188"/>
      <c r="C62" s="188"/>
      <c r="D62" s="188" t="s">
        <v>15</v>
      </c>
      <c r="E62" s="648" t="s">
        <v>147</v>
      </c>
      <c r="F62" s="649"/>
      <c r="G62" s="189">
        <v>0.75</v>
      </c>
      <c r="H62" s="216"/>
      <c r="I62" s="189" t="e">
        <f>'Rekap Unit'!I202</f>
        <v>#REF!</v>
      </c>
      <c r="J62" s="262" t="e">
        <f t="shared" si="0"/>
        <v>#REF!</v>
      </c>
      <c r="L62" s="303" t="s">
        <v>59</v>
      </c>
    </row>
    <row r="63" spans="1:12" ht="15.75">
      <c r="A63" s="198"/>
      <c r="B63" s="198"/>
      <c r="C63" s="199">
        <v>7</v>
      </c>
      <c r="D63" s="650" t="s">
        <v>43</v>
      </c>
      <c r="E63" s="651"/>
      <c r="F63" s="651"/>
      <c r="G63" s="193">
        <f>SUM(G64:G66)</f>
        <v>1.9500000000000002</v>
      </c>
      <c r="H63" s="214"/>
      <c r="I63" s="193" t="e">
        <f>'Rekap Unit'!I204</f>
        <v>#REF!</v>
      </c>
      <c r="J63" s="231" t="e">
        <f t="shared" si="0"/>
        <v>#REF!</v>
      </c>
      <c r="L63" s="124"/>
    </row>
    <row r="64" spans="1:12" s="263" customFormat="1">
      <c r="A64" s="190"/>
      <c r="B64" s="188"/>
      <c r="C64" s="188"/>
      <c r="D64" s="188" t="s">
        <v>9</v>
      </c>
      <c r="E64" s="648" t="s">
        <v>148</v>
      </c>
      <c r="F64" s="649"/>
      <c r="G64" s="189">
        <v>0.75</v>
      </c>
      <c r="H64" s="216"/>
      <c r="I64" s="189" t="e">
        <f>'Rekap Unit'!I205</f>
        <v>#REF!</v>
      </c>
      <c r="J64" s="262" t="e">
        <f t="shared" si="0"/>
        <v>#REF!</v>
      </c>
      <c r="L64" s="303" t="s">
        <v>59</v>
      </c>
    </row>
    <row r="65" spans="1:12" s="263" customFormat="1">
      <c r="A65" s="190"/>
      <c r="B65" s="188"/>
      <c r="C65" s="188"/>
      <c r="D65" s="188" t="s">
        <v>11</v>
      </c>
      <c r="E65" s="648" t="s">
        <v>149</v>
      </c>
      <c r="F65" s="649"/>
      <c r="G65" s="189">
        <v>0.6</v>
      </c>
      <c r="H65" s="216"/>
      <c r="I65" s="189" t="e">
        <f>'Rekap Unit'!I211</f>
        <v>#REF!</v>
      </c>
      <c r="J65" s="262" t="e">
        <f t="shared" si="0"/>
        <v>#REF!</v>
      </c>
      <c r="L65" s="303" t="s">
        <v>59</v>
      </c>
    </row>
    <row r="66" spans="1:12" s="263" customFormat="1">
      <c r="A66" s="190"/>
      <c r="B66" s="188"/>
      <c r="C66" s="188"/>
      <c r="D66" s="188" t="s">
        <v>13</v>
      </c>
      <c r="E66" s="648" t="s">
        <v>150</v>
      </c>
      <c r="F66" s="649"/>
      <c r="G66" s="189">
        <v>0.6</v>
      </c>
      <c r="H66" s="216"/>
      <c r="I66" s="189" t="e">
        <f>'Rekap Unit'!I218</f>
        <v>#REF!</v>
      </c>
      <c r="J66" s="262" t="e">
        <f t="shared" si="0"/>
        <v>#REF!</v>
      </c>
      <c r="L66" s="303" t="s">
        <v>59</v>
      </c>
    </row>
    <row r="67" spans="1:12" ht="15.75">
      <c r="A67" s="198"/>
      <c r="B67" s="198"/>
      <c r="C67" s="199">
        <v>8</v>
      </c>
      <c r="D67" s="650" t="s">
        <v>51</v>
      </c>
      <c r="E67" s="651"/>
      <c r="F67" s="651"/>
      <c r="G67" s="193">
        <f>SUM(G68:G69)</f>
        <v>3.75</v>
      </c>
      <c r="H67" s="214"/>
      <c r="I67" s="193" t="e">
        <f>'Rekap Unit'!I223</f>
        <v>#REF!</v>
      </c>
      <c r="J67" s="231" t="e">
        <f t="shared" si="0"/>
        <v>#REF!</v>
      </c>
      <c r="L67" s="124"/>
    </row>
    <row r="68" spans="1:12" s="263" customFormat="1">
      <c r="A68" s="190"/>
      <c r="B68" s="188"/>
      <c r="C68" s="188"/>
      <c r="D68" s="188" t="s">
        <v>9</v>
      </c>
      <c r="E68" s="648" t="s">
        <v>74</v>
      </c>
      <c r="F68" s="649"/>
      <c r="G68" s="189">
        <v>2.5</v>
      </c>
      <c r="H68" s="216"/>
      <c r="I68" s="189" t="e">
        <f>'Rekap Unit'!I224</f>
        <v>#REF!</v>
      </c>
      <c r="J68" s="262" t="e">
        <f>I68/G68</f>
        <v>#REF!</v>
      </c>
      <c r="L68" s="303" t="s">
        <v>59</v>
      </c>
    </row>
    <row r="69" spans="1:12" s="263" customFormat="1">
      <c r="A69" s="190"/>
      <c r="B69" s="188"/>
      <c r="C69" s="188"/>
      <c r="D69" s="188" t="s">
        <v>11</v>
      </c>
      <c r="E69" s="648" t="s">
        <v>151</v>
      </c>
      <c r="F69" s="649"/>
      <c r="G69" s="189">
        <v>1.25</v>
      </c>
      <c r="H69" s="216"/>
      <c r="I69" s="189" t="e">
        <f>'Rekap Unit'!I229</f>
        <v>#REF!</v>
      </c>
      <c r="J69" s="262" t="e">
        <f>I69/G69</f>
        <v>#REF!</v>
      </c>
      <c r="L69" s="303" t="s">
        <v>59</v>
      </c>
    </row>
  </sheetData>
  <sheetProtection sheet="1" objects="1" scenarios="1"/>
  <autoFilter ref="A2:L69"/>
  <customSheetViews>
    <customSheetView guid="{E05F132A-412E-4237-9871-419D88A58643}" showAutoFilter="1">
      <pane ySplit="2" topLeftCell="A3" activePane="bottomLeft" state="frozen"/>
      <selection pane="bottomLeft" activeCell="I1" sqref="I1:I1048576"/>
      <pageMargins left="0.7" right="0.7" top="0.75" bottom="0.75" header="0.3" footer="0.3"/>
      <autoFilter ref="A2:L69"/>
    </customSheetView>
  </customSheetViews>
  <mergeCells count="64">
    <mergeCell ref="E65:F65"/>
    <mergeCell ref="E66:F66"/>
    <mergeCell ref="D67:F67"/>
    <mergeCell ref="E68:F68"/>
    <mergeCell ref="E69:F69"/>
    <mergeCell ref="E64:F64"/>
    <mergeCell ref="E53:F53"/>
    <mergeCell ref="D54:F54"/>
    <mergeCell ref="E55:F55"/>
    <mergeCell ref="E56:F56"/>
    <mergeCell ref="E57:F57"/>
    <mergeCell ref="D58:F58"/>
    <mergeCell ref="E59:F59"/>
    <mergeCell ref="E60:F60"/>
    <mergeCell ref="E61:F61"/>
    <mergeCell ref="E62:F62"/>
    <mergeCell ref="D63:F63"/>
    <mergeCell ref="E52:F52"/>
    <mergeCell ref="C41:F41"/>
    <mergeCell ref="D42:F42"/>
    <mergeCell ref="E43:F43"/>
    <mergeCell ref="E44:F44"/>
    <mergeCell ref="E45:F45"/>
    <mergeCell ref="D46:F46"/>
    <mergeCell ref="E47:F47"/>
    <mergeCell ref="D48:F48"/>
    <mergeCell ref="E49:F49"/>
    <mergeCell ref="D50:F50"/>
    <mergeCell ref="E51:F51"/>
    <mergeCell ref="E26:F26"/>
    <mergeCell ref="E27:F27"/>
    <mergeCell ref="E40:F40"/>
    <mergeCell ref="E29:F29"/>
    <mergeCell ref="E30:F30"/>
    <mergeCell ref="E31:F31"/>
    <mergeCell ref="E32:F32"/>
    <mergeCell ref="E33:F33"/>
    <mergeCell ref="E34:F34"/>
    <mergeCell ref="D35:F35"/>
    <mergeCell ref="E36:F36"/>
    <mergeCell ref="E37:F37"/>
    <mergeCell ref="E38:F38"/>
    <mergeCell ref="E39:F39"/>
    <mergeCell ref="E13:F13"/>
    <mergeCell ref="E9:F9"/>
    <mergeCell ref="E22:F22"/>
    <mergeCell ref="E23:F23"/>
    <mergeCell ref="E24:F24"/>
    <mergeCell ref="A1:F1"/>
    <mergeCell ref="D5:F5"/>
    <mergeCell ref="E6:F6"/>
    <mergeCell ref="D28:F28"/>
    <mergeCell ref="E7:F7"/>
    <mergeCell ref="E8:F8"/>
    <mergeCell ref="D10:F10"/>
    <mergeCell ref="D12:F12"/>
    <mergeCell ref="D15:F15"/>
    <mergeCell ref="E16:F16"/>
    <mergeCell ref="E20:F20"/>
    <mergeCell ref="E21:F21"/>
    <mergeCell ref="E19:F19"/>
    <mergeCell ref="D18:F18"/>
    <mergeCell ref="E17:F17"/>
    <mergeCell ref="E11:F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X232"/>
  <sheetViews>
    <sheetView topLeftCell="B1" zoomScale="68" zoomScaleNormal="68" workbookViewId="0">
      <pane ySplit="2" topLeftCell="A11" activePane="bottomLeft" state="frozen"/>
      <selection activeCell="B1" sqref="A1:XFD1048576"/>
      <selection pane="bottomLeft" activeCell="X5" sqref="X5"/>
    </sheetView>
  </sheetViews>
  <sheetFormatPr defaultColWidth="8.85546875" defaultRowHeight="15"/>
  <cols>
    <col min="1" max="1" width="3.28515625" style="85" customWidth="1"/>
    <col min="2" max="2" width="4" style="85" customWidth="1"/>
    <col min="3" max="3" width="4.7109375" style="85" customWidth="1"/>
    <col min="4" max="5" width="4" style="85" customWidth="1"/>
    <col min="6" max="6" width="31" style="85" customWidth="1"/>
    <col min="7" max="7" width="8.28515625" style="135" customWidth="1"/>
    <col min="8" max="8" width="2.28515625" style="218" customWidth="1"/>
    <col min="9" max="9" width="14.85546875" style="308" customWidth="1"/>
    <col min="10" max="10" width="13.5703125" style="308" customWidth="1"/>
    <col min="11" max="11" width="13.42578125" style="308" customWidth="1"/>
    <col min="12" max="12" width="14.42578125" style="308" customWidth="1"/>
    <col min="13" max="14" width="10.42578125" style="308" customWidth="1"/>
    <col min="15" max="15" width="14" style="308" customWidth="1"/>
    <col min="16" max="16" width="12" style="308" customWidth="1"/>
    <col min="17" max="17" width="15.28515625" style="308" customWidth="1"/>
    <col min="18" max="18" width="11.85546875" style="308" customWidth="1"/>
    <col min="19" max="19" width="12.140625" style="308" customWidth="1"/>
    <col min="20" max="21" width="10.42578125" style="308" customWidth="1"/>
    <col min="22" max="22" width="17.42578125" style="308" customWidth="1"/>
    <col min="23" max="23" width="13.140625" style="308" customWidth="1"/>
    <col min="24" max="24" width="13.5703125" style="308" customWidth="1"/>
  </cols>
  <sheetData>
    <row r="1" spans="1:24" ht="15.95" customHeight="1">
      <c r="A1" s="656" t="s">
        <v>0</v>
      </c>
      <c r="B1" s="656"/>
      <c r="C1" s="656"/>
      <c r="D1" s="656"/>
      <c r="E1" s="656"/>
      <c r="F1" s="656"/>
      <c r="G1" s="113" t="s">
        <v>158</v>
      </c>
      <c r="H1" s="175"/>
      <c r="I1" s="487" t="s">
        <v>579</v>
      </c>
      <c r="J1" s="240" t="s">
        <v>847</v>
      </c>
      <c r="K1" s="202" t="s">
        <v>848</v>
      </c>
      <c r="L1" s="202" t="s">
        <v>849</v>
      </c>
      <c r="M1" s="202" t="s">
        <v>850</v>
      </c>
      <c r="N1" s="202" t="s">
        <v>851</v>
      </c>
      <c r="O1" s="202" t="s">
        <v>852</v>
      </c>
      <c r="P1" s="202" t="s">
        <v>861</v>
      </c>
      <c r="Q1" s="202" t="s">
        <v>853</v>
      </c>
      <c r="R1" s="202" t="s">
        <v>854</v>
      </c>
      <c r="S1" s="202" t="s">
        <v>855</v>
      </c>
      <c r="T1" s="202" t="s">
        <v>856</v>
      </c>
      <c r="U1" s="202" t="s">
        <v>857</v>
      </c>
      <c r="V1" s="202" t="s">
        <v>858</v>
      </c>
      <c r="W1" s="202" t="s">
        <v>859</v>
      </c>
      <c r="X1" s="202" t="s">
        <v>860</v>
      </c>
    </row>
    <row r="2" spans="1:24">
      <c r="A2" s="118"/>
      <c r="B2" s="118"/>
      <c r="C2" s="118"/>
      <c r="D2" s="118"/>
      <c r="E2" s="118"/>
      <c r="F2" s="118"/>
      <c r="G2" s="119"/>
      <c r="H2" s="175"/>
      <c r="I2" s="307"/>
    </row>
    <row r="3" spans="1:24">
      <c r="A3" s="114" t="s">
        <v>4</v>
      </c>
      <c r="B3" s="115" t="s">
        <v>162</v>
      </c>
      <c r="C3" s="116"/>
      <c r="D3" s="116"/>
      <c r="E3" s="116"/>
      <c r="F3" s="117"/>
      <c r="G3" s="158">
        <f>SUM(G4,G141)</f>
        <v>36.299999999999997</v>
      </c>
      <c r="H3" s="214"/>
      <c r="I3" s="4" t="e">
        <f>SUM(I4,I141)</f>
        <v>#REF!</v>
      </c>
      <c r="J3" s="304" t="e">
        <f>#REF!</f>
        <v>#REF!</v>
      </c>
      <c r="K3" s="4" t="e">
        <f>BPBD!L3</f>
        <v>#DIV/0!</v>
      </c>
      <c r="L3" s="4" t="e">
        <f>#REF!</f>
        <v>#REF!</v>
      </c>
      <c r="M3" s="4" t="e">
        <f>#REF!</f>
        <v>#REF!</v>
      </c>
      <c r="N3" s="4" t="e">
        <f>#REF!</f>
        <v>#REF!</v>
      </c>
      <c r="O3" s="4" t="e">
        <f>#REF!</f>
        <v>#REF!</v>
      </c>
      <c r="P3" s="4" t="e">
        <f>#REF!</f>
        <v>#REF!</v>
      </c>
      <c r="Q3" s="4" t="e">
        <f>#REF!</f>
        <v>#REF!</v>
      </c>
      <c r="R3" s="4" t="e">
        <f>#REF!</f>
        <v>#REF!</v>
      </c>
      <c r="S3" s="4" t="e">
        <f>#REF!</f>
        <v>#REF!</v>
      </c>
      <c r="T3" s="4" t="e">
        <f>#REF!</f>
        <v>#REF!</v>
      </c>
      <c r="U3" s="4" t="e">
        <f>#REF!</f>
        <v>#REF!</v>
      </c>
      <c r="V3" s="512" t="e">
        <f>#REF!</f>
        <v>#REF!</v>
      </c>
      <c r="W3" s="512" t="e">
        <f>#REF!</f>
        <v>#REF!</v>
      </c>
      <c r="X3" s="512" t="e">
        <f>#REF!</f>
        <v>#REF!</v>
      </c>
    </row>
    <row r="4" spans="1:24">
      <c r="A4" s="86"/>
      <c r="B4" s="110" t="s">
        <v>6</v>
      </c>
      <c r="C4" s="111" t="s">
        <v>161</v>
      </c>
      <c r="D4" s="112"/>
      <c r="E4" s="112"/>
      <c r="F4" s="112"/>
      <c r="G4" s="159">
        <f>SUM(G5,G22,G26,G41,G55,G78,G89,G117)</f>
        <v>14.600000000000001</v>
      </c>
      <c r="H4" s="214"/>
      <c r="I4" s="159" t="e">
        <f>SUM(I5,I22,I26,I41,I55,I78,I89,I117)</f>
        <v>#REF!</v>
      </c>
      <c r="J4" s="87" t="e">
        <f>#REF!</f>
        <v>#REF!</v>
      </c>
      <c r="K4" s="159">
        <f>BPBD!L4</f>
        <v>9.5773055555555562</v>
      </c>
      <c r="L4" s="159" t="e">
        <f>#REF!</f>
        <v>#REF!</v>
      </c>
      <c r="M4" s="159" t="e">
        <f>#REF!</f>
        <v>#REF!</v>
      </c>
      <c r="N4" s="159" t="e">
        <f>#REF!</f>
        <v>#REF!</v>
      </c>
      <c r="O4" s="159" t="e">
        <f>#REF!</f>
        <v>#REF!</v>
      </c>
      <c r="P4" s="159" t="e">
        <f>#REF!</f>
        <v>#REF!</v>
      </c>
      <c r="Q4" s="159" t="e">
        <f>#REF!</f>
        <v>#REF!</v>
      </c>
      <c r="R4" s="159" t="e">
        <f>#REF!</f>
        <v>#REF!</v>
      </c>
      <c r="S4" s="159" t="e">
        <f>#REF!</f>
        <v>#REF!</v>
      </c>
      <c r="T4" s="159" t="e">
        <f>#REF!</f>
        <v>#REF!</v>
      </c>
      <c r="U4" s="159" t="e">
        <f>#REF!</f>
        <v>#REF!</v>
      </c>
      <c r="V4" s="512" t="e">
        <f>#REF!</f>
        <v>#REF!</v>
      </c>
      <c r="W4" s="512" t="e">
        <f>#REF!</f>
        <v>#REF!</v>
      </c>
      <c r="X4" s="512" t="e">
        <f>#REF!</f>
        <v>#REF!</v>
      </c>
    </row>
    <row r="5" spans="1:24" ht="15" customHeight="1">
      <c r="A5" s="97"/>
      <c r="B5" s="98"/>
      <c r="C5" s="98">
        <v>1</v>
      </c>
      <c r="D5" s="614" t="s">
        <v>8</v>
      </c>
      <c r="E5" s="615"/>
      <c r="F5" s="616"/>
      <c r="G5" s="28">
        <f>SUM(G6:G19)</f>
        <v>2</v>
      </c>
      <c r="H5" s="214"/>
      <c r="I5" s="15" t="e">
        <f>SUM(I6,I10,I14,I19)</f>
        <v>#REF!</v>
      </c>
      <c r="J5" s="305" t="e">
        <f>#REF!</f>
        <v>#REF!</v>
      </c>
      <c r="K5" s="15">
        <f>BPBD!L5</f>
        <v>1.0653333333333332</v>
      </c>
      <c r="L5" s="15" t="e">
        <f>#REF!</f>
        <v>#REF!</v>
      </c>
      <c r="M5" s="15" t="e">
        <f>#REF!</f>
        <v>#REF!</v>
      </c>
      <c r="N5" s="15" t="e">
        <f>#REF!</f>
        <v>#REF!</v>
      </c>
      <c r="O5" s="15" t="e">
        <f>#REF!</f>
        <v>#REF!</v>
      </c>
      <c r="P5" s="15" t="e">
        <f>#REF!</f>
        <v>#REF!</v>
      </c>
      <c r="Q5" s="15" t="e">
        <f>#REF!</f>
        <v>#REF!</v>
      </c>
      <c r="R5" s="15" t="e">
        <f>#REF!</f>
        <v>#REF!</v>
      </c>
      <c r="S5" s="15" t="e">
        <f>#REF!</f>
        <v>#REF!</v>
      </c>
      <c r="T5" s="15" t="e">
        <f>#REF!</f>
        <v>#REF!</v>
      </c>
      <c r="U5" s="15" t="e">
        <f>#REF!</f>
        <v>#REF!</v>
      </c>
      <c r="V5" s="512" t="e">
        <f>#REF!</f>
        <v>#REF!</v>
      </c>
      <c r="W5" s="512" t="e">
        <f>#REF!</f>
        <v>#REF!</v>
      </c>
      <c r="X5" s="512" t="e">
        <f>#REF!</f>
        <v>#REF!</v>
      </c>
    </row>
    <row r="6" spans="1:24" ht="15.95" customHeight="1">
      <c r="A6" s="89"/>
      <c r="B6" s="90"/>
      <c r="C6" s="91"/>
      <c r="D6" s="91" t="s">
        <v>9</v>
      </c>
      <c r="E6" s="551" t="s">
        <v>88</v>
      </c>
      <c r="F6" s="552"/>
      <c r="G6" s="108">
        <v>0.4</v>
      </c>
      <c r="H6" s="215"/>
      <c r="I6" s="108" t="e">
        <f>AVERAGE(I7:I9)*G6</f>
        <v>#REF!</v>
      </c>
      <c r="J6" s="161" t="e">
        <f>#REF!</f>
        <v>#REF!</v>
      </c>
      <c r="K6" s="108">
        <f>BPBD!L6</f>
        <v>0.1546666666666667</v>
      </c>
      <c r="L6" s="108" t="e">
        <f>#REF!</f>
        <v>#REF!</v>
      </c>
      <c r="M6" s="108" t="e">
        <f>#REF!</f>
        <v>#REF!</v>
      </c>
      <c r="N6" s="108" t="e">
        <f>#REF!</f>
        <v>#REF!</v>
      </c>
      <c r="O6" s="108" t="e">
        <f>#REF!</f>
        <v>#REF!</v>
      </c>
      <c r="P6" s="108" t="e">
        <f>#REF!</f>
        <v>#REF!</v>
      </c>
      <c r="Q6" s="108" t="e">
        <f>#REF!</f>
        <v>#REF!</v>
      </c>
      <c r="R6" s="108" t="e">
        <f>#REF!</f>
        <v>#REF!</v>
      </c>
      <c r="S6" s="108" t="e">
        <f>#REF!</f>
        <v>#REF!</v>
      </c>
      <c r="T6" s="108" t="e">
        <f>#REF!</f>
        <v>#REF!</v>
      </c>
      <c r="U6" s="108" t="e">
        <f>#REF!</f>
        <v>#REF!</v>
      </c>
      <c r="V6" s="513" t="e">
        <f>#REF!</f>
        <v>#REF!</v>
      </c>
      <c r="W6" s="513" t="e">
        <f>#REF!</f>
        <v>#REF!</v>
      </c>
      <c r="X6" s="513" t="e">
        <f>#REF!</f>
        <v>#REF!</v>
      </c>
    </row>
    <row r="7" spans="1:24" ht="60">
      <c r="A7" s="92"/>
      <c r="B7" s="92"/>
      <c r="C7" s="92"/>
      <c r="D7" s="92"/>
      <c r="E7" s="84" t="s">
        <v>152</v>
      </c>
      <c r="F7" s="473" t="s">
        <v>153</v>
      </c>
      <c r="G7" s="93"/>
      <c r="H7" s="216"/>
      <c r="I7" s="93" t="e">
        <f t="shared" ref="I7:I66" si="0">AVERAGE(J7:S7)</f>
        <v>#REF!</v>
      </c>
      <c r="J7" s="162" t="e">
        <f>#REF!</f>
        <v>#REF!</v>
      </c>
      <c r="K7" s="93">
        <f>BPBD!L7</f>
        <v>0.5</v>
      </c>
      <c r="L7" s="93" t="e">
        <f>#REF!</f>
        <v>#REF!</v>
      </c>
      <c r="M7" s="93" t="e">
        <f>#REF!</f>
        <v>#REF!</v>
      </c>
      <c r="N7" s="93" t="e">
        <f>#REF!</f>
        <v>#REF!</v>
      </c>
      <c r="O7" s="93" t="e">
        <f>#REF!</f>
        <v>#REF!</v>
      </c>
      <c r="P7" s="93" t="e">
        <f>#REF!</f>
        <v>#REF!</v>
      </c>
      <c r="Q7" s="93" t="e">
        <f>#REF!</f>
        <v>#REF!</v>
      </c>
      <c r="R7" s="93" t="e">
        <f>#REF!</f>
        <v>#REF!</v>
      </c>
      <c r="S7" s="93" t="e">
        <f>#REF!</f>
        <v>#REF!</v>
      </c>
      <c r="T7" s="93" t="e">
        <f>#REF!</f>
        <v>#REF!</v>
      </c>
      <c r="U7" s="93" t="e">
        <f>#REF!</f>
        <v>#REF!</v>
      </c>
      <c r="V7" s="513" t="e">
        <f>#REF!</f>
        <v>#REF!</v>
      </c>
      <c r="W7" s="513" t="e">
        <f>#REF!</f>
        <v>#REF!</v>
      </c>
      <c r="X7" s="513" t="e">
        <f>#REF!</f>
        <v>#REF!</v>
      </c>
    </row>
    <row r="8" spans="1:24" ht="75">
      <c r="A8" s="92"/>
      <c r="B8" s="92"/>
      <c r="C8" s="92"/>
      <c r="D8" s="92"/>
      <c r="E8" s="84" t="s">
        <v>155</v>
      </c>
      <c r="F8" s="473" t="s">
        <v>657</v>
      </c>
      <c r="G8" s="93"/>
      <c r="H8" s="216"/>
      <c r="I8" s="93" t="e">
        <f t="shared" si="0"/>
        <v>#REF!</v>
      </c>
      <c r="J8" s="162" t="e">
        <f>#REF!</f>
        <v>#REF!</v>
      </c>
      <c r="K8" s="93">
        <f>BPBD!L8</f>
        <v>0.33</v>
      </c>
      <c r="L8" s="93" t="e">
        <f>#REF!</f>
        <v>#REF!</v>
      </c>
      <c r="M8" s="93" t="e">
        <f>#REF!</f>
        <v>#REF!</v>
      </c>
      <c r="N8" s="93" t="e">
        <f>#REF!</f>
        <v>#REF!</v>
      </c>
      <c r="O8" s="93" t="e">
        <f>#REF!</f>
        <v>#REF!</v>
      </c>
      <c r="P8" s="93" t="e">
        <f>#REF!</f>
        <v>#REF!</v>
      </c>
      <c r="Q8" s="93" t="e">
        <f>#REF!</f>
        <v>#REF!</v>
      </c>
      <c r="R8" s="93" t="e">
        <f>#REF!</f>
        <v>#REF!</v>
      </c>
      <c r="S8" s="93" t="e">
        <f>#REF!</f>
        <v>#REF!</v>
      </c>
      <c r="T8" s="93" t="e">
        <f>#REF!</f>
        <v>#REF!</v>
      </c>
      <c r="U8" s="93" t="e">
        <f>#REF!</f>
        <v>#REF!</v>
      </c>
      <c r="V8" s="513" t="e">
        <f>#REF!</f>
        <v>#REF!</v>
      </c>
      <c r="W8" s="513" t="e">
        <f>#REF!</f>
        <v>#REF!</v>
      </c>
      <c r="X8" s="513" t="e">
        <f>#REF!</f>
        <v>#REF!</v>
      </c>
    </row>
    <row r="9" spans="1:24" ht="90">
      <c r="A9" s="92"/>
      <c r="B9" s="92"/>
      <c r="C9" s="92"/>
      <c r="D9" s="92"/>
      <c r="E9" s="84" t="s">
        <v>157</v>
      </c>
      <c r="F9" s="473" t="s">
        <v>658</v>
      </c>
      <c r="G9" s="93"/>
      <c r="H9" s="216"/>
      <c r="I9" s="93" t="e">
        <f t="shared" si="0"/>
        <v>#REF!</v>
      </c>
      <c r="J9" s="162" t="e">
        <f>#REF!</f>
        <v>#REF!</v>
      </c>
      <c r="K9" s="93">
        <f>BPBD!L9</f>
        <v>0.33</v>
      </c>
      <c r="L9" s="93" t="e">
        <f>#REF!</f>
        <v>#REF!</v>
      </c>
      <c r="M9" s="93" t="e">
        <f>#REF!</f>
        <v>#REF!</v>
      </c>
      <c r="N9" s="93" t="e">
        <f>#REF!</f>
        <v>#REF!</v>
      </c>
      <c r="O9" s="93" t="e">
        <f>#REF!</f>
        <v>#REF!</v>
      </c>
      <c r="P9" s="93" t="e">
        <f>#REF!</f>
        <v>#REF!</v>
      </c>
      <c r="Q9" s="93" t="e">
        <f>#REF!</f>
        <v>#REF!</v>
      </c>
      <c r="R9" s="93" t="e">
        <f>#REF!</f>
        <v>#REF!</v>
      </c>
      <c r="S9" s="93" t="e">
        <f>#REF!</f>
        <v>#REF!</v>
      </c>
      <c r="T9" s="93" t="e">
        <f>#REF!</f>
        <v>#REF!</v>
      </c>
      <c r="U9" s="93" t="e">
        <f>#REF!</f>
        <v>#REF!</v>
      </c>
      <c r="V9" s="513" t="e">
        <f>#REF!</f>
        <v>#REF!</v>
      </c>
      <c r="W9" s="513" t="e">
        <f>#REF!</f>
        <v>#REF!</v>
      </c>
      <c r="X9" s="513" t="e">
        <f>#REF!</f>
        <v>#REF!</v>
      </c>
    </row>
    <row r="10" spans="1:24" ht="15.95" customHeight="1">
      <c r="A10" s="95"/>
      <c r="B10" s="95"/>
      <c r="C10" s="95"/>
      <c r="D10" s="95" t="s">
        <v>11</v>
      </c>
      <c r="E10" s="547" t="s">
        <v>89</v>
      </c>
      <c r="F10" s="548"/>
      <c r="G10" s="108">
        <v>0.4</v>
      </c>
      <c r="H10" s="215"/>
      <c r="I10" s="108" t="e">
        <f>AVERAGE(I11:I13)*G10</f>
        <v>#REF!</v>
      </c>
      <c r="J10" s="161" t="e">
        <f>#REF!</f>
        <v>#REF!</v>
      </c>
      <c r="K10" s="108">
        <f>BPBD!L10</f>
        <v>0.11066666666666668</v>
      </c>
      <c r="L10" s="108" t="e">
        <f>#REF!</f>
        <v>#REF!</v>
      </c>
      <c r="M10" s="108" t="e">
        <f>#REF!</f>
        <v>#REF!</v>
      </c>
      <c r="N10" s="108" t="e">
        <f>#REF!</f>
        <v>#REF!</v>
      </c>
      <c r="O10" s="108" t="e">
        <f>#REF!</f>
        <v>#REF!</v>
      </c>
      <c r="P10" s="108" t="e">
        <f>#REF!</f>
        <v>#REF!</v>
      </c>
      <c r="Q10" s="108" t="e">
        <f>#REF!</f>
        <v>#REF!</v>
      </c>
      <c r="R10" s="108" t="e">
        <f>#REF!</f>
        <v>#REF!</v>
      </c>
      <c r="S10" s="108" t="e">
        <f>#REF!</f>
        <v>#REF!</v>
      </c>
      <c r="T10" s="108" t="e">
        <f>#REF!</f>
        <v>#REF!</v>
      </c>
      <c r="U10" s="108" t="e">
        <f>#REF!</f>
        <v>#REF!</v>
      </c>
      <c r="V10" s="513" t="e">
        <f>#REF!</f>
        <v>#REF!</v>
      </c>
      <c r="W10" s="513" t="e">
        <f>#REF!</f>
        <v>#REF!</v>
      </c>
      <c r="X10" s="513" t="e">
        <f>#REF!</f>
        <v>#REF!</v>
      </c>
    </row>
    <row r="11" spans="1:24" ht="45">
      <c r="A11" s="136"/>
      <c r="B11" s="136"/>
      <c r="C11" s="136"/>
      <c r="D11" s="136"/>
      <c r="E11" s="84" t="s">
        <v>152</v>
      </c>
      <c r="F11" s="473" t="s">
        <v>505</v>
      </c>
      <c r="G11" s="93"/>
      <c r="H11" s="216"/>
      <c r="I11" s="93" t="e">
        <f t="shared" si="0"/>
        <v>#REF!</v>
      </c>
      <c r="J11" s="162" t="e">
        <f>#REF!</f>
        <v>#REF!</v>
      </c>
      <c r="K11" s="93">
        <f>BPBD!L11</f>
        <v>0</v>
      </c>
      <c r="L11" s="93" t="e">
        <f>#REF!</f>
        <v>#REF!</v>
      </c>
      <c r="M11" s="93" t="e">
        <f>#REF!</f>
        <v>#REF!</v>
      </c>
      <c r="N11" s="93" t="e">
        <f>#REF!</f>
        <v>#REF!</v>
      </c>
      <c r="O11" s="93" t="e">
        <f>#REF!</f>
        <v>#REF!</v>
      </c>
      <c r="P11" s="93" t="e">
        <f>#REF!</f>
        <v>#REF!</v>
      </c>
      <c r="Q11" s="93" t="e">
        <f>#REF!</f>
        <v>#REF!</v>
      </c>
      <c r="R11" s="93" t="e">
        <f>#REF!</f>
        <v>#REF!</v>
      </c>
      <c r="S11" s="93" t="e">
        <f>#REF!</f>
        <v>#REF!</v>
      </c>
      <c r="T11" s="93" t="e">
        <f>#REF!</f>
        <v>#REF!</v>
      </c>
      <c r="U11" s="93" t="e">
        <f>#REF!</f>
        <v>#REF!</v>
      </c>
      <c r="V11" s="513" t="e">
        <f>#REF!</f>
        <v>#REF!</v>
      </c>
      <c r="W11" s="513" t="e">
        <f>#REF!</f>
        <v>#REF!</v>
      </c>
      <c r="X11" s="513" t="e">
        <f>#REF!</f>
        <v>#REF!</v>
      </c>
    </row>
    <row r="12" spans="1:24" ht="75">
      <c r="A12" s="136"/>
      <c r="B12" s="136"/>
      <c r="C12" s="136"/>
      <c r="D12" s="136"/>
      <c r="E12" s="84" t="s">
        <v>155</v>
      </c>
      <c r="F12" s="473" t="s">
        <v>166</v>
      </c>
      <c r="G12" s="93"/>
      <c r="H12" s="216"/>
      <c r="I12" s="93" t="e">
        <f t="shared" si="0"/>
        <v>#REF!</v>
      </c>
      <c r="J12" s="162" t="e">
        <f>#REF!</f>
        <v>#REF!</v>
      </c>
      <c r="K12" s="93">
        <f>BPBD!L12</f>
        <v>0.33</v>
      </c>
      <c r="L12" s="93" t="e">
        <f>#REF!</f>
        <v>#REF!</v>
      </c>
      <c r="M12" s="93" t="e">
        <f>#REF!</f>
        <v>#REF!</v>
      </c>
      <c r="N12" s="93" t="e">
        <f>#REF!</f>
        <v>#REF!</v>
      </c>
      <c r="O12" s="93" t="e">
        <f>#REF!</f>
        <v>#REF!</v>
      </c>
      <c r="P12" s="93" t="e">
        <f>#REF!</f>
        <v>#REF!</v>
      </c>
      <c r="Q12" s="93" t="e">
        <f>#REF!</f>
        <v>#REF!</v>
      </c>
      <c r="R12" s="93" t="e">
        <f>#REF!</f>
        <v>#REF!</v>
      </c>
      <c r="S12" s="93" t="e">
        <f>#REF!</f>
        <v>#REF!</v>
      </c>
      <c r="T12" s="93" t="e">
        <f>#REF!</f>
        <v>#REF!</v>
      </c>
      <c r="U12" s="93" t="e">
        <f>#REF!</f>
        <v>#REF!</v>
      </c>
      <c r="V12" s="513" t="e">
        <f>#REF!</f>
        <v>#REF!</v>
      </c>
      <c r="W12" s="513" t="e">
        <f>#REF!</f>
        <v>#REF!</v>
      </c>
      <c r="X12" s="513" t="e">
        <f>#REF!</f>
        <v>#REF!</v>
      </c>
    </row>
    <row r="13" spans="1:24" ht="45">
      <c r="A13" s="136"/>
      <c r="B13" s="136"/>
      <c r="C13" s="136"/>
      <c r="D13" s="136"/>
      <c r="E13" s="84" t="s">
        <v>157</v>
      </c>
      <c r="F13" s="473" t="s">
        <v>168</v>
      </c>
      <c r="G13" s="93"/>
      <c r="H13" s="216"/>
      <c r="I13" s="93" t="e">
        <f t="shared" si="0"/>
        <v>#REF!</v>
      </c>
      <c r="J13" s="162" t="e">
        <f>#REF!</f>
        <v>#REF!</v>
      </c>
      <c r="K13" s="93">
        <f>BPBD!L13</f>
        <v>0.5</v>
      </c>
      <c r="L13" s="93" t="e">
        <f>#REF!</f>
        <v>#REF!</v>
      </c>
      <c r="M13" s="93" t="e">
        <f>#REF!</f>
        <v>#REF!</v>
      </c>
      <c r="N13" s="93" t="e">
        <f>#REF!</f>
        <v>#REF!</v>
      </c>
      <c r="O13" s="93" t="e">
        <f>#REF!</f>
        <v>#REF!</v>
      </c>
      <c r="P13" s="93" t="e">
        <f>#REF!</f>
        <v>#REF!</v>
      </c>
      <c r="Q13" s="93" t="e">
        <f>#REF!</f>
        <v>#REF!</v>
      </c>
      <c r="R13" s="93" t="e">
        <f>#REF!</f>
        <v>#REF!</v>
      </c>
      <c r="S13" s="93" t="e">
        <f>#REF!</f>
        <v>#REF!</v>
      </c>
      <c r="T13" s="93" t="e">
        <f>#REF!</f>
        <v>#REF!</v>
      </c>
      <c r="U13" s="93" t="e">
        <f>#REF!</f>
        <v>#REF!</v>
      </c>
      <c r="V13" s="513" t="e">
        <f>#REF!</f>
        <v>#REF!</v>
      </c>
      <c r="W13" s="513" t="e">
        <f>#REF!</f>
        <v>#REF!</v>
      </c>
      <c r="X13" s="513" t="e">
        <f>#REF!</f>
        <v>#REF!</v>
      </c>
    </row>
    <row r="14" spans="1:24" ht="15.95" customHeight="1">
      <c r="A14" s="96"/>
      <c r="B14" s="91"/>
      <c r="C14" s="91"/>
      <c r="D14" s="95" t="s">
        <v>13</v>
      </c>
      <c r="E14" s="547" t="s">
        <v>90</v>
      </c>
      <c r="F14" s="548"/>
      <c r="G14" s="108">
        <v>0.8</v>
      </c>
      <c r="H14" s="215"/>
      <c r="I14" s="108" t="e">
        <f>AVERAGE(I15:I18)*G14</f>
        <v>#REF!</v>
      </c>
      <c r="J14" s="161" t="e">
        <f>#REF!</f>
        <v>#REF!</v>
      </c>
      <c r="K14" s="108">
        <f>BPBD!L14</f>
        <v>0.4</v>
      </c>
      <c r="L14" s="108" t="e">
        <f>#REF!</f>
        <v>#REF!</v>
      </c>
      <c r="M14" s="108" t="e">
        <f>#REF!</f>
        <v>#REF!</v>
      </c>
      <c r="N14" s="108" t="e">
        <f>#REF!</f>
        <v>#REF!</v>
      </c>
      <c r="O14" s="108" t="e">
        <f>#REF!</f>
        <v>#REF!</v>
      </c>
      <c r="P14" s="108" t="e">
        <f>#REF!</f>
        <v>#REF!</v>
      </c>
      <c r="Q14" s="108" t="e">
        <f>#REF!</f>
        <v>#REF!</v>
      </c>
      <c r="R14" s="108" t="e">
        <f>#REF!</f>
        <v>#REF!</v>
      </c>
      <c r="S14" s="108" t="e">
        <f>#REF!</f>
        <v>#REF!</v>
      </c>
      <c r="T14" s="108" t="e">
        <f>#REF!</f>
        <v>#REF!</v>
      </c>
      <c r="U14" s="93" t="e">
        <f>#REF!</f>
        <v>#REF!</v>
      </c>
      <c r="V14" s="513" t="e">
        <f>#REF!</f>
        <v>#REF!</v>
      </c>
      <c r="W14" s="513" t="e">
        <f>#REF!</f>
        <v>#REF!</v>
      </c>
      <c r="X14" s="513" t="e">
        <f>#REF!</f>
        <v>#REF!</v>
      </c>
    </row>
    <row r="15" spans="1:24" ht="45">
      <c r="A15" s="138"/>
      <c r="B15" s="92"/>
      <c r="C15" s="92"/>
      <c r="D15" s="136"/>
      <c r="E15" s="84" t="s">
        <v>152</v>
      </c>
      <c r="F15" s="473" t="s">
        <v>174</v>
      </c>
      <c r="G15" s="93"/>
      <c r="H15" s="216"/>
      <c r="I15" s="93" t="e">
        <f t="shared" si="0"/>
        <v>#REF!</v>
      </c>
      <c r="J15" s="162" t="e">
        <f>#REF!</f>
        <v>#REF!</v>
      </c>
      <c r="K15" s="93">
        <f>BPBD!L15</f>
        <v>0.67</v>
      </c>
      <c r="L15" s="93" t="e">
        <f>#REF!</f>
        <v>#REF!</v>
      </c>
      <c r="M15" s="93" t="e">
        <f>#REF!</f>
        <v>#REF!</v>
      </c>
      <c r="N15" s="93" t="e">
        <f>#REF!</f>
        <v>#REF!</v>
      </c>
      <c r="O15" s="93" t="e">
        <f>#REF!</f>
        <v>#REF!</v>
      </c>
      <c r="P15" s="93" t="e">
        <f>#REF!</f>
        <v>#REF!</v>
      </c>
      <c r="Q15" s="93" t="e">
        <f>#REF!</f>
        <v>#REF!</v>
      </c>
      <c r="R15" s="93" t="e">
        <f>#REF!</f>
        <v>#REF!</v>
      </c>
      <c r="S15" s="93" t="e">
        <f>#REF!</f>
        <v>#REF!</v>
      </c>
      <c r="T15" s="93" t="e">
        <f>#REF!</f>
        <v>#REF!</v>
      </c>
      <c r="U15" s="93" t="e">
        <f>#REF!</f>
        <v>#REF!</v>
      </c>
      <c r="V15" s="513" t="e">
        <f>#REF!</f>
        <v>#REF!</v>
      </c>
      <c r="W15" s="513" t="e">
        <f>#REF!</f>
        <v>#REF!</v>
      </c>
      <c r="X15" s="513" t="e">
        <f>#REF!</f>
        <v>#REF!</v>
      </c>
    </row>
    <row r="16" spans="1:24" ht="60">
      <c r="A16" s="138"/>
      <c r="B16" s="92"/>
      <c r="C16" s="92"/>
      <c r="D16" s="136"/>
      <c r="E16" s="84" t="s">
        <v>155</v>
      </c>
      <c r="F16" s="473" t="s">
        <v>590</v>
      </c>
      <c r="G16" s="93"/>
      <c r="H16" s="216"/>
      <c r="I16" s="93" t="e">
        <f t="shared" si="0"/>
        <v>#REF!</v>
      </c>
      <c r="J16" s="162" t="e">
        <f>#REF!</f>
        <v>#REF!</v>
      </c>
      <c r="K16" s="93">
        <f>BPBD!L16</f>
        <v>0.5</v>
      </c>
      <c r="L16" s="93" t="e">
        <f>#REF!</f>
        <v>#REF!</v>
      </c>
      <c r="M16" s="93" t="e">
        <f>#REF!</f>
        <v>#REF!</v>
      </c>
      <c r="N16" s="93" t="e">
        <f>#REF!</f>
        <v>#REF!</v>
      </c>
      <c r="O16" s="93" t="e">
        <f>#REF!</f>
        <v>#REF!</v>
      </c>
      <c r="P16" s="93" t="e">
        <f>#REF!</f>
        <v>#REF!</v>
      </c>
      <c r="Q16" s="93" t="e">
        <f>#REF!</f>
        <v>#REF!</v>
      </c>
      <c r="R16" s="93" t="e">
        <f>#REF!</f>
        <v>#REF!</v>
      </c>
      <c r="S16" s="93" t="e">
        <f>#REF!</f>
        <v>#REF!</v>
      </c>
      <c r="T16" s="93" t="e">
        <f>#REF!</f>
        <v>#REF!</v>
      </c>
      <c r="U16" s="93" t="e">
        <f>#REF!</f>
        <v>#REF!</v>
      </c>
      <c r="V16" s="513" t="e">
        <f>#REF!</f>
        <v>#REF!</v>
      </c>
      <c r="W16" s="513" t="e">
        <f>#REF!</f>
        <v>#REF!</v>
      </c>
      <c r="X16" s="513" t="e">
        <f>#REF!</f>
        <v>#REF!</v>
      </c>
    </row>
    <row r="17" spans="1:24" ht="45">
      <c r="A17" s="138"/>
      <c r="B17" s="92"/>
      <c r="C17" s="92"/>
      <c r="D17" s="136"/>
      <c r="E17" s="84" t="s">
        <v>157</v>
      </c>
      <c r="F17" s="473" t="s">
        <v>176</v>
      </c>
      <c r="G17" s="93"/>
      <c r="H17" s="216"/>
      <c r="I17" s="93" t="e">
        <f t="shared" si="0"/>
        <v>#REF!</v>
      </c>
      <c r="J17" s="162" t="e">
        <f>#REF!</f>
        <v>#REF!</v>
      </c>
      <c r="K17" s="93">
        <f>BPBD!L17</f>
        <v>0.5</v>
      </c>
      <c r="L17" s="93" t="e">
        <f>#REF!</f>
        <v>#REF!</v>
      </c>
      <c r="M17" s="93" t="e">
        <f>#REF!</f>
        <v>#REF!</v>
      </c>
      <c r="N17" s="93" t="e">
        <f>#REF!</f>
        <v>#REF!</v>
      </c>
      <c r="O17" s="93" t="e">
        <f>#REF!</f>
        <v>#REF!</v>
      </c>
      <c r="P17" s="93" t="e">
        <f>#REF!</f>
        <v>#REF!</v>
      </c>
      <c r="Q17" s="93" t="e">
        <f>#REF!</f>
        <v>#REF!</v>
      </c>
      <c r="R17" s="93" t="e">
        <f>#REF!</f>
        <v>#REF!</v>
      </c>
      <c r="S17" s="93" t="e">
        <f>#REF!</f>
        <v>#REF!</v>
      </c>
      <c r="T17" s="93" t="e">
        <f>#REF!</f>
        <v>#REF!</v>
      </c>
      <c r="U17" s="93" t="e">
        <f>#REF!</f>
        <v>#REF!</v>
      </c>
      <c r="V17" s="513" t="e">
        <f>#REF!</f>
        <v>#REF!</v>
      </c>
      <c r="W17" s="513" t="e">
        <f>#REF!</f>
        <v>#REF!</v>
      </c>
      <c r="X17" s="513" t="e">
        <f>#REF!</f>
        <v>#REF!</v>
      </c>
    </row>
    <row r="18" spans="1:24" ht="60">
      <c r="A18" s="138"/>
      <c r="B18" s="92"/>
      <c r="C18" s="92"/>
      <c r="D18" s="136"/>
      <c r="E18" s="84" t="s">
        <v>164</v>
      </c>
      <c r="F18" s="473" t="s">
        <v>678</v>
      </c>
      <c r="G18" s="93"/>
      <c r="H18" s="216"/>
      <c r="I18" s="93" t="e">
        <f t="shared" si="0"/>
        <v>#REF!</v>
      </c>
      <c r="J18" s="162" t="e">
        <f>#REF!</f>
        <v>#REF!</v>
      </c>
      <c r="K18" s="93">
        <f>BPBD!L18</f>
        <v>0.33</v>
      </c>
      <c r="L18" s="93" t="e">
        <f>#REF!</f>
        <v>#REF!</v>
      </c>
      <c r="M18" s="93" t="e">
        <f>#REF!</f>
        <v>#REF!</v>
      </c>
      <c r="N18" s="93" t="e">
        <f>#REF!</f>
        <v>#REF!</v>
      </c>
      <c r="O18" s="93" t="e">
        <f>#REF!</f>
        <v>#REF!</v>
      </c>
      <c r="P18" s="93" t="e">
        <f>#REF!</f>
        <v>#REF!</v>
      </c>
      <c r="Q18" s="93" t="e">
        <f>#REF!</f>
        <v>#REF!</v>
      </c>
      <c r="R18" s="93" t="e">
        <f>#REF!</f>
        <v>#REF!</v>
      </c>
      <c r="S18" s="93" t="e">
        <f>#REF!</f>
        <v>#REF!</v>
      </c>
      <c r="T18" s="93" t="e">
        <f>#REF!</f>
        <v>#REF!</v>
      </c>
      <c r="U18" s="93" t="e">
        <f>#REF!</f>
        <v>#REF!</v>
      </c>
      <c r="V18" s="513" t="e">
        <f>#REF!</f>
        <v>#REF!</v>
      </c>
      <c r="W18" s="513" t="e">
        <f>#REF!</f>
        <v>#REF!</v>
      </c>
      <c r="X18" s="513" t="e">
        <f>#REF!</f>
        <v>#REF!</v>
      </c>
    </row>
    <row r="19" spans="1:24" ht="15.95" customHeight="1">
      <c r="A19" s="96"/>
      <c r="B19" s="91"/>
      <c r="C19" s="91"/>
      <c r="D19" s="95" t="s">
        <v>15</v>
      </c>
      <c r="E19" s="547" t="s">
        <v>91</v>
      </c>
      <c r="F19" s="548"/>
      <c r="G19" s="108">
        <v>0.4</v>
      </c>
      <c r="H19" s="215"/>
      <c r="I19" s="108" t="e">
        <f>AVERAGE(I20:I21)*G19</f>
        <v>#REF!</v>
      </c>
      <c r="J19" s="161" t="e">
        <f>#REF!</f>
        <v>#REF!</v>
      </c>
      <c r="K19" s="108">
        <f>BPBD!L19</f>
        <v>0.4</v>
      </c>
      <c r="L19" s="108" t="e">
        <f>#REF!</f>
        <v>#REF!</v>
      </c>
      <c r="M19" s="108" t="e">
        <f>#REF!</f>
        <v>#REF!</v>
      </c>
      <c r="N19" s="108" t="e">
        <f>#REF!</f>
        <v>#REF!</v>
      </c>
      <c r="O19" s="108" t="e">
        <f>#REF!</f>
        <v>#REF!</v>
      </c>
      <c r="P19" s="108" t="e">
        <f>#REF!</f>
        <v>#REF!</v>
      </c>
      <c r="Q19" s="108" t="e">
        <f>#REF!</f>
        <v>#REF!</v>
      </c>
      <c r="R19" s="108" t="e">
        <f>#REF!</f>
        <v>#REF!</v>
      </c>
      <c r="S19" s="108" t="e">
        <f>#REF!</f>
        <v>#REF!</v>
      </c>
      <c r="T19" s="108" t="e">
        <f>#REF!</f>
        <v>#REF!</v>
      </c>
      <c r="U19" s="93" t="e">
        <f>#REF!</f>
        <v>#REF!</v>
      </c>
      <c r="V19" s="513" t="e">
        <f>#REF!</f>
        <v>#REF!</v>
      </c>
      <c r="W19" s="513" t="e">
        <f>#REF!</f>
        <v>#REF!</v>
      </c>
      <c r="X19" s="513" t="e">
        <f>#REF!</f>
        <v>#REF!</v>
      </c>
    </row>
    <row r="20" spans="1:24" ht="60">
      <c r="A20" s="138"/>
      <c r="B20" s="92"/>
      <c r="C20" s="92"/>
      <c r="D20" s="139"/>
      <c r="E20" s="92" t="s">
        <v>152</v>
      </c>
      <c r="F20" s="473" t="s">
        <v>512</v>
      </c>
      <c r="G20" s="93"/>
      <c r="H20" s="216"/>
      <c r="I20" s="93" t="e">
        <f t="shared" si="0"/>
        <v>#REF!</v>
      </c>
      <c r="J20" s="162" t="e">
        <f>#REF!</f>
        <v>#REF!</v>
      </c>
      <c r="K20" s="93">
        <f>BPBD!L20</f>
        <v>1</v>
      </c>
      <c r="L20" s="93" t="e">
        <f>#REF!</f>
        <v>#REF!</v>
      </c>
      <c r="M20" s="93" t="e">
        <f>#REF!</f>
        <v>#REF!</v>
      </c>
      <c r="N20" s="93" t="e">
        <f>#REF!</f>
        <v>#REF!</v>
      </c>
      <c r="O20" s="93" t="e">
        <f>#REF!</f>
        <v>#REF!</v>
      </c>
      <c r="P20" s="93" t="e">
        <f>#REF!</f>
        <v>#REF!</v>
      </c>
      <c r="Q20" s="93" t="e">
        <f>#REF!</f>
        <v>#REF!</v>
      </c>
      <c r="R20" s="93" t="e">
        <f>#REF!</f>
        <v>#REF!</v>
      </c>
      <c r="S20" s="93" t="e">
        <f>#REF!</f>
        <v>#REF!</v>
      </c>
      <c r="T20" s="93" t="e">
        <f>#REF!</f>
        <v>#REF!</v>
      </c>
      <c r="U20" s="93" t="e">
        <f>#REF!</f>
        <v>#REF!</v>
      </c>
      <c r="V20" s="513" t="e">
        <f>#REF!</f>
        <v>#REF!</v>
      </c>
      <c r="W20" s="513" t="e">
        <f>#REF!</f>
        <v>#REF!</v>
      </c>
      <c r="X20" s="513" t="e">
        <f>#REF!</f>
        <v>#REF!</v>
      </c>
    </row>
    <row r="21" spans="1:24" ht="75">
      <c r="A21" s="138"/>
      <c r="B21" s="92"/>
      <c r="C21" s="92"/>
      <c r="D21" s="139"/>
      <c r="E21" s="92" t="s">
        <v>155</v>
      </c>
      <c r="F21" s="473" t="s">
        <v>686</v>
      </c>
      <c r="G21" s="93"/>
      <c r="H21" s="216"/>
      <c r="I21" s="93" t="e">
        <f t="shared" si="0"/>
        <v>#REF!</v>
      </c>
      <c r="J21" s="162" t="e">
        <f>#REF!</f>
        <v>#REF!</v>
      </c>
      <c r="K21" s="93">
        <f>BPBD!L21</f>
        <v>1</v>
      </c>
      <c r="L21" s="93" t="e">
        <f>#REF!</f>
        <v>#REF!</v>
      </c>
      <c r="M21" s="93" t="e">
        <f>#REF!</f>
        <v>#REF!</v>
      </c>
      <c r="N21" s="93" t="e">
        <f>#REF!</f>
        <v>#REF!</v>
      </c>
      <c r="O21" s="93" t="e">
        <f>#REF!</f>
        <v>#REF!</v>
      </c>
      <c r="P21" s="93" t="e">
        <f>#REF!</f>
        <v>#REF!</v>
      </c>
      <c r="Q21" s="93" t="e">
        <f>#REF!</f>
        <v>#REF!</v>
      </c>
      <c r="R21" s="93" t="e">
        <f>#REF!</f>
        <v>#REF!</v>
      </c>
      <c r="S21" s="93" t="e">
        <f>#REF!</f>
        <v>#REF!</v>
      </c>
      <c r="T21" s="93" t="e">
        <f>#REF!</f>
        <v>#REF!</v>
      </c>
      <c r="U21" s="93" t="e">
        <f>#REF!</f>
        <v>#REF!</v>
      </c>
      <c r="V21" s="513" t="e">
        <f>#REF!</f>
        <v>#REF!</v>
      </c>
      <c r="W21" s="513" t="e">
        <f>#REF!</f>
        <v>#REF!</v>
      </c>
      <c r="X21" s="513" t="e">
        <f>#REF!</f>
        <v>#REF!</v>
      </c>
    </row>
    <row r="22" spans="1:24" ht="15" customHeight="1">
      <c r="A22" s="97"/>
      <c r="B22" s="98"/>
      <c r="C22" s="98">
        <v>2</v>
      </c>
      <c r="D22" s="614" t="s">
        <v>17</v>
      </c>
      <c r="E22" s="615"/>
      <c r="F22" s="616"/>
      <c r="G22" s="28">
        <f>SUM(G23:G25)</f>
        <v>1</v>
      </c>
      <c r="H22" s="214"/>
      <c r="I22" s="28" t="e">
        <f>SUM(I23)</f>
        <v>#REF!</v>
      </c>
      <c r="J22" s="207" t="e">
        <f>#REF!</f>
        <v>#REF!</v>
      </c>
      <c r="K22" s="28">
        <f>BPBD!L22</f>
        <v>1</v>
      </c>
      <c r="L22" s="28" t="e">
        <f>#REF!</f>
        <v>#REF!</v>
      </c>
      <c r="M22" s="28" t="e">
        <f>#REF!</f>
        <v>#REF!</v>
      </c>
      <c r="N22" s="28" t="e">
        <f>#REF!</f>
        <v>#REF!</v>
      </c>
      <c r="O22" s="28" t="e">
        <f>#REF!</f>
        <v>#REF!</v>
      </c>
      <c r="P22" s="28" t="e">
        <f>#REF!</f>
        <v>#REF!</v>
      </c>
      <c r="Q22" s="28" t="e">
        <f>#REF!</f>
        <v>#REF!</v>
      </c>
      <c r="R22" s="28" t="e">
        <f>#REF!</f>
        <v>#REF!</v>
      </c>
      <c r="S22" s="28" t="e">
        <f>#REF!</f>
        <v>#REF!</v>
      </c>
      <c r="T22" s="28" t="e">
        <f>#REF!</f>
        <v>#REF!</v>
      </c>
      <c r="U22" s="93" t="e">
        <f>#REF!</f>
        <v>#REF!</v>
      </c>
      <c r="V22" s="513" t="e">
        <f>#REF!</f>
        <v>#REF!</v>
      </c>
      <c r="W22" s="513" t="e">
        <f>#REF!</f>
        <v>#REF!</v>
      </c>
      <c r="X22" s="513" t="e">
        <f>#REF!</f>
        <v>#REF!</v>
      </c>
    </row>
    <row r="23" spans="1:24" ht="15.95" customHeight="1">
      <c r="A23" s="96"/>
      <c r="B23" s="91"/>
      <c r="C23" s="91"/>
      <c r="D23" s="104" t="s">
        <v>59</v>
      </c>
      <c r="E23" s="551" t="s">
        <v>92</v>
      </c>
      <c r="F23" s="552"/>
      <c r="G23" s="108">
        <v>1</v>
      </c>
      <c r="H23" s="215"/>
      <c r="I23" s="108" t="e">
        <f>AVERAGE(I24:I25)*G23</f>
        <v>#REF!</v>
      </c>
      <c r="J23" s="161" t="e">
        <f>#REF!</f>
        <v>#REF!</v>
      </c>
      <c r="K23" s="108">
        <f>BPBD!L23</f>
        <v>1</v>
      </c>
      <c r="L23" s="108" t="e">
        <f>#REF!</f>
        <v>#REF!</v>
      </c>
      <c r="M23" s="108" t="e">
        <f>#REF!</f>
        <v>#REF!</v>
      </c>
      <c r="N23" s="108" t="e">
        <f>#REF!</f>
        <v>#REF!</v>
      </c>
      <c r="O23" s="108" t="e">
        <f>#REF!</f>
        <v>#REF!</v>
      </c>
      <c r="P23" s="108" t="e">
        <f>#REF!</f>
        <v>#REF!</v>
      </c>
      <c r="Q23" s="108" t="e">
        <f>#REF!</f>
        <v>#REF!</v>
      </c>
      <c r="R23" s="108" t="e">
        <f>#REF!</f>
        <v>#REF!</v>
      </c>
      <c r="S23" s="108" t="e">
        <f>#REF!</f>
        <v>#REF!</v>
      </c>
      <c r="T23" s="108" t="e">
        <f>#REF!</f>
        <v>#REF!</v>
      </c>
      <c r="U23" s="93" t="e">
        <f>#REF!</f>
        <v>#REF!</v>
      </c>
      <c r="V23" s="513" t="e">
        <f>#REF!</f>
        <v>#REF!</v>
      </c>
      <c r="W23" s="513" t="e">
        <f>#REF!</f>
        <v>#REF!</v>
      </c>
      <c r="X23" s="513" t="e">
        <f>#REF!</f>
        <v>#REF!</v>
      </c>
    </row>
    <row r="24" spans="1:24" ht="90">
      <c r="A24" s="138"/>
      <c r="B24" s="92"/>
      <c r="C24" s="92"/>
      <c r="D24" s="92"/>
      <c r="E24" s="92" t="s">
        <v>152</v>
      </c>
      <c r="F24" s="473" t="s">
        <v>533</v>
      </c>
      <c r="G24" s="93"/>
      <c r="H24" s="216"/>
      <c r="I24" s="93" t="e">
        <f t="shared" si="0"/>
        <v>#REF!</v>
      </c>
      <c r="J24" s="162" t="e">
        <f>#REF!</f>
        <v>#REF!</v>
      </c>
      <c r="K24" s="93">
        <f>BPBD!L24</f>
        <v>1</v>
      </c>
      <c r="L24" s="93" t="e">
        <f>#REF!</f>
        <v>#REF!</v>
      </c>
      <c r="M24" s="93" t="e">
        <f>#REF!</f>
        <v>#REF!</v>
      </c>
      <c r="N24" s="93" t="e">
        <f>#REF!</f>
        <v>#REF!</v>
      </c>
      <c r="O24" s="93" t="e">
        <f>#REF!</f>
        <v>#REF!</v>
      </c>
      <c r="P24" s="93" t="e">
        <f>#REF!</f>
        <v>#REF!</v>
      </c>
      <c r="Q24" s="93" t="e">
        <f>#REF!</f>
        <v>#REF!</v>
      </c>
      <c r="R24" s="93" t="e">
        <f>#REF!</f>
        <v>#REF!</v>
      </c>
      <c r="S24" s="93" t="e">
        <f>#REF!</f>
        <v>#REF!</v>
      </c>
      <c r="T24" s="93" t="e">
        <f>#REF!</f>
        <v>#REF!</v>
      </c>
      <c r="U24" s="93" t="e">
        <f>#REF!</f>
        <v>#REF!</v>
      </c>
      <c r="V24" s="513" t="e">
        <f>#REF!</f>
        <v>#REF!</v>
      </c>
      <c r="W24" s="513" t="e">
        <f>#REF!</f>
        <v>#REF!</v>
      </c>
      <c r="X24" s="513" t="e">
        <f>#REF!</f>
        <v>#REF!</v>
      </c>
    </row>
    <row r="25" spans="1:24" ht="45">
      <c r="A25" s="138"/>
      <c r="B25" s="92"/>
      <c r="C25" s="92"/>
      <c r="D25" s="92"/>
      <c r="E25" s="92" t="s">
        <v>155</v>
      </c>
      <c r="F25" s="473" t="s">
        <v>692</v>
      </c>
      <c r="G25" s="93"/>
      <c r="H25" s="216"/>
      <c r="I25" s="93" t="e">
        <f t="shared" si="0"/>
        <v>#REF!</v>
      </c>
      <c r="J25" s="162" t="e">
        <f>#REF!</f>
        <v>#REF!</v>
      </c>
      <c r="K25" s="93">
        <f>BPBD!L25</f>
        <v>1</v>
      </c>
      <c r="L25" s="93" t="e">
        <f>#REF!</f>
        <v>#REF!</v>
      </c>
      <c r="M25" s="93" t="e">
        <f>#REF!</f>
        <v>#REF!</v>
      </c>
      <c r="N25" s="93" t="e">
        <f>#REF!</f>
        <v>#REF!</v>
      </c>
      <c r="O25" s="93" t="e">
        <f>#REF!</f>
        <v>#REF!</v>
      </c>
      <c r="P25" s="93" t="e">
        <f>#REF!</f>
        <v>#REF!</v>
      </c>
      <c r="Q25" s="93" t="e">
        <f>#REF!</f>
        <v>#REF!</v>
      </c>
      <c r="R25" s="93" t="e">
        <f>#REF!</f>
        <v>#REF!</v>
      </c>
      <c r="S25" s="93" t="e">
        <f>#REF!</f>
        <v>#REF!</v>
      </c>
      <c r="T25" s="93" t="e">
        <f>#REF!</f>
        <v>#REF!</v>
      </c>
      <c r="U25" s="93" t="e">
        <f>#REF!</f>
        <v>#REF!</v>
      </c>
      <c r="V25" s="513" t="e">
        <f>#REF!</f>
        <v>#REF!</v>
      </c>
      <c r="W25" s="513" t="e">
        <f>#REF!</f>
        <v>#REF!</v>
      </c>
      <c r="X25" s="513" t="e">
        <f>#REF!</f>
        <v>#REF!</v>
      </c>
    </row>
    <row r="26" spans="1:24" ht="15" customHeight="1">
      <c r="A26" s="97"/>
      <c r="B26" s="97"/>
      <c r="C26" s="98">
        <v>3</v>
      </c>
      <c r="D26" s="614" t="s">
        <v>20</v>
      </c>
      <c r="E26" s="615"/>
      <c r="F26" s="616"/>
      <c r="G26" s="28">
        <f>SUM(G27:G38)</f>
        <v>2</v>
      </c>
      <c r="H26" s="214"/>
      <c r="I26" s="28" t="e">
        <f>SUM(I27,I38)</f>
        <v>#REF!</v>
      </c>
      <c r="J26" s="207" t="e">
        <f>#REF!</f>
        <v>#REF!</v>
      </c>
      <c r="K26" s="28">
        <f>BPBD!L26</f>
        <v>0.6</v>
      </c>
      <c r="L26" s="28" t="e">
        <f>#REF!</f>
        <v>#REF!</v>
      </c>
      <c r="M26" s="28" t="e">
        <f>#REF!</f>
        <v>#REF!</v>
      </c>
      <c r="N26" s="28" t="e">
        <f>#REF!</f>
        <v>#REF!</v>
      </c>
      <c r="O26" s="28" t="e">
        <f>#REF!</f>
        <v>#REF!</v>
      </c>
      <c r="P26" s="28" t="e">
        <f>#REF!</f>
        <v>#REF!</v>
      </c>
      <c r="Q26" s="28" t="e">
        <f>#REF!</f>
        <v>#REF!</v>
      </c>
      <c r="R26" s="28" t="e">
        <f>#REF!</f>
        <v>#REF!</v>
      </c>
      <c r="S26" s="28" t="e">
        <f>#REF!</f>
        <v>#REF!</v>
      </c>
      <c r="T26" s="28" t="e">
        <f>#REF!</f>
        <v>#REF!</v>
      </c>
      <c r="U26" s="93" t="e">
        <f>#REF!</f>
        <v>#REF!</v>
      </c>
      <c r="V26" s="513" t="e">
        <f>#REF!</f>
        <v>#REF!</v>
      </c>
      <c r="W26" s="513" t="e">
        <f>#REF!</f>
        <v>#REF!</v>
      </c>
      <c r="X26" s="513" t="e">
        <f>#REF!</f>
        <v>#REF!</v>
      </c>
    </row>
    <row r="27" spans="1:24" ht="15.95" customHeight="1">
      <c r="A27" s="96"/>
      <c r="B27" s="91"/>
      <c r="C27" s="91"/>
      <c r="D27" s="165" t="s">
        <v>9</v>
      </c>
      <c r="E27" s="657" t="s">
        <v>122</v>
      </c>
      <c r="F27" s="658"/>
      <c r="G27" s="108">
        <v>1</v>
      </c>
      <c r="H27" s="215"/>
      <c r="I27" s="108" t="e">
        <f>AVERAGE(I28:I37)*G27</f>
        <v>#REF!</v>
      </c>
      <c r="J27" s="161" t="e">
        <f>#REF!</f>
        <v>#REF!</v>
      </c>
      <c r="K27" s="108">
        <f>BPBD!L27</f>
        <v>0.6</v>
      </c>
      <c r="L27" s="108" t="e">
        <f>#REF!</f>
        <v>#REF!</v>
      </c>
      <c r="M27" s="108" t="e">
        <f>#REF!</f>
        <v>#REF!</v>
      </c>
      <c r="N27" s="108" t="e">
        <f>#REF!</f>
        <v>#REF!</v>
      </c>
      <c r="O27" s="108" t="e">
        <f>#REF!</f>
        <v>#REF!</v>
      </c>
      <c r="P27" s="108" t="e">
        <f>#REF!</f>
        <v>#REF!</v>
      </c>
      <c r="Q27" s="108" t="e">
        <f>#REF!</f>
        <v>#REF!</v>
      </c>
      <c r="R27" s="108" t="e">
        <f>#REF!</f>
        <v>#REF!</v>
      </c>
      <c r="S27" s="108" t="e">
        <f>#REF!</f>
        <v>#REF!</v>
      </c>
      <c r="T27" s="108" t="e">
        <f>#REF!</f>
        <v>#REF!</v>
      </c>
      <c r="U27" s="93" t="e">
        <f>#REF!</f>
        <v>#REF!</v>
      </c>
      <c r="V27" s="513" t="e">
        <f>#REF!</f>
        <v>#REF!</v>
      </c>
      <c r="W27" s="513" t="e">
        <f>#REF!</f>
        <v>#REF!</v>
      </c>
      <c r="X27" s="513" t="e">
        <f>#REF!</f>
        <v>#REF!</v>
      </c>
    </row>
    <row r="28" spans="1:24" ht="60">
      <c r="A28" s="138"/>
      <c r="B28" s="92"/>
      <c r="C28" s="92"/>
      <c r="D28" s="146"/>
      <c r="E28" s="148" t="s">
        <v>152</v>
      </c>
      <c r="F28" s="147" t="s">
        <v>227</v>
      </c>
      <c r="G28" s="93"/>
      <c r="H28" s="216"/>
      <c r="I28" s="93" t="e">
        <f t="shared" si="0"/>
        <v>#REF!</v>
      </c>
      <c r="J28" s="162" t="e">
        <f>#REF!</f>
        <v>#REF!</v>
      </c>
      <c r="K28" s="93">
        <f>BPBD!L28</f>
        <v>0.5</v>
      </c>
      <c r="L28" s="93" t="e">
        <f>#REF!</f>
        <v>#REF!</v>
      </c>
      <c r="M28" s="93" t="e">
        <f>#REF!</f>
        <v>#REF!</v>
      </c>
      <c r="N28" s="93" t="e">
        <f>#REF!</f>
        <v>#REF!</v>
      </c>
      <c r="O28" s="93" t="e">
        <f>#REF!</f>
        <v>#REF!</v>
      </c>
      <c r="P28" s="93" t="e">
        <f>#REF!</f>
        <v>#REF!</v>
      </c>
      <c r="Q28" s="93" t="e">
        <f>#REF!</f>
        <v>#REF!</v>
      </c>
      <c r="R28" s="93" t="e">
        <f>#REF!</f>
        <v>#REF!</v>
      </c>
      <c r="S28" s="93" t="e">
        <f>#REF!</f>
        <v>#REF!</v>
      </c>
      <c r="T28" s="93" t="e">
        <f>#REF!</f>
        <v>#REF!</v>
      </c>
      <c r="U28" s="93" t="e">
        <f>#REF!</f>
        <v>#REF!</v>
      </c>
      <c r="V28" s="513" t="e">
        <f>#REF!</f>
        <v>#REF!</v>
      </c>
      <c r="W28" s="513" t="e">
        <f>#REF!</f>
        <v>#REF!</v>
      </c>
      <c r="X28" s="513" t="e">
        <f>#REF!</f>
        <v>#REF!</v>
      </c>
    </row>
    <row r="29" spans="1:24" ht="30">
      <c r="A29" s="138"/>
      <c r="B29" s="92"/>
      <c r="C29" s="92"/>
      <c r="D29" s="146"/>
      <c r="E29" s="148" t="s">
        <v>155</v>
      </c>
      <c r="F29" s="147" t="s">
        <v>228</v>
      </c>
      <c r="G29" s="93"/>
      <c r="H29" s="216"/>
      <c r="I29" s="93" t="e">
        <f t="shared" si="0"/>
        <v>#REF!</v>
      </c>
      <c r="J29" s="162" t="e">
        <f>#REF!</f>
        <v>#REF!</v>
      </c>
      <c r="K29" s="93">
        <f>BPBD!L29</f>
        <v>0.5</v>
      </c>
      <c r="L29" s="93" t="e">
        <f>#REF!</f>
        <v>#REF!</v>
      </c>
      <c r="M29" s="93" t="e">
        <f>#REF!</f>
        <v>#REF!</v>
      </c>
      <c r="N29" s="93" t="e">
        <f>#REF!</f>
        <v>#REF!</v>
      </c>
      <c r="O29" s="93" t="e">
        <f>#REF!</f>
        <v>#REF!</v>
      </c>
      <c r="P29" s="93" t="e">
        <f>#REF!</f>
        <v>#REF!</v>
      </c>
      <c r="Q29" s="93" t="e">
        <f>#REF!</f>
        <v>#REF!</v>
      </c>
      <c r="R29" s="93" t="e">
        <f>#REF!</f>
        <v>#REF!</v>
      </c>
      <c r="S29" s="93" t="e">
        <f>#REF!</f>
        <v>#REF!</v>
      </c>
      <c r="T29" s="93" t="e">
        <f>#REF!</f>
        <v>#REF!</v>
      </c>
      <c r="U29" s="93" t="e">
        <f>#REF!</f>
        <v>#REF!</v>
      </c>
      <c r="V29" s="513" t="e">
        <f>#REF!</f>
        <v>#REF!</v>
      </c>
      <c r="W29" s="513" t="e">
        <f>#REF!</f>
        <v>#REF!</v>
      </c>
      <c r="X29" s="513" t="e">
        <f>#REF!</f>
        <v>#REF!</v>
      </c>
    </row>
    <row r="30" spans="1:24" ht="45">
      <c r="A30" s="138"/>
      <c r="B30" s="92"/>
      <c r="C30" s="92"/>
      <c r="D30" s="146"/>
      <c r="E30" s="148" t="s">
        <v>157</v>
      </c>
      <c r="F30" s="147" t="s">
        <v>229</v>
      </c>
      <c r="G30" s="93"/>
      <c r="H30" s="216"/>
      <c r="I30" s="93" t="e">
        <f t="shared" si="0"/>
        <v>#REF!</v>
      </c>
      <c r="J30" s="162" t="e">
        <f>#REF!</f>
        <v>#REF!</v>
      </c>
      <c r="K30" s="93">
        <f>BPBD!L30</f>
        <v>0.5</v>
      </c>
      <c r="L30" s="93" t="e">
        <f>#REF!</f>
        <v>#REF!</v>
      </c>
      <c r="M30" s="93" t="e">
        <f>#REF!</f>
        <v>#REF!</v>
      </c>
      <c r="N30" s="93" t="e">
        <f>#REF!</f>
        <v>#REF!</v>
      </c>
      <c r="O30" s="93" t="e">
        <f>#REF!</f>
        <v>#REF!</v>
      </c>
      <c r="P30" s="93" t="e">
        <f>#REF!</f>
        <v>#REF!</v>
      </c>
      <c r="Q30" s="93" t="e">
        <f>#REF!</f>
        <v>#REF!</v>
      </c>
      <c r="R30" s="93" t="e">
        <f>#REF!</f>
        <v>#REF!</v>
      </c>
      <c r="S30" s="93" t="e">
        <f>#REF!</f>
        <v>#REF!</v>
      </c>
      <c r="T30" s="93" t="e">
        <f>#REF!</f>
        <v>#REF!</v>
      </c>
      <c r="U30" s="93" t="e">
        <f>#REF!</f>
        <v>#REF!</v>
      </c>
      <c r="V30" s="513" t="e">
        <f>#REF!</f>
        <v>#REF!</v>
      </c>
      <c r="W30" s="513" t="e">
        <f>#REF!</f>
        <v>#REF!</v>
      </c>
      <c r="X30" s="513" t="e">
        <f>#REF!</f>
        <v>#REF!</v>
      </c>
    </row>
    <row r="31" spans="1:24" ht="60">
      <c r="A31" s="138"/>
      <c r="B31" s="92"/>
      <c r="C31" s="92"/>
      <c r="D31" s="146"/>
      <c r="E31" s="148" t="s">
        <v>164</v>
      </c>
      <c r="F31" s="147" t="s">
        <v>231</v>
      </c>
      <c r="G31" s="93"/>
      <c r="H31" s="216"/>
      <c r="I31" s="93" t="e">
        <f t="shared" si="0"/>
        <v>#REF!</v>
      </c>
      <c r="J31" s="162" t="e">
        <f>#REF!</f>
        <v>#REF!</v>
      </c>
      <c r="K31" s="93">
        <f>BPBD!L31</f>
        <v>0.5</v>
      </c>
      <c r="L31" s="93" t="e">
        <f>#REF!</f>
        <v>#REF!</v>
      </c>
      <c r="M31" s="93" t="e">
        <f>#REF!</f>
        <v>#REF!</v>
      </c>
      <c r="N31" s="93" t="e">
        <f>#REF!</f>
        <v>#REF!</v>
      </c>
      <c r="O31" s="93" t="e">
        <f>#REF!</f>
        <v>#REF!</v>
      </c>
      <c r="P31" s="93" t="e">
        <f>#REF!</f>
        <v>#REF!</v>
      </c>
      <c r="Q31" s="93" t="e">
        <f>#REF!</f>
        <v>#REF!</v>
      </c>
      <c r="R31" s="93" t="e">
        <f>#REF!</f>
        <v>#REF!</v>
      </c>
      <c r="S31" s="93" t="e">
        <f>#REF!</f>
        <v>#REF!</v>
      </c>
      <c r="T31" s="93" t="e">
        <f>#REF!</f>
        <v>#REF!</v>
      </c>
      <c r="U31" s="93" t="e">
        <f>#REF!</f>
        <v>#REF!</v>
      </c>
      <c r="V31" s="513" t="e">
        <f>#REF!</f>
        <v>#REF!</v>
      </c>
      <c r="W31" s="513" t="e">
        <f>#REF!</f>
        <v>#REF!</v>
      </c>
      <c r="X31" s="513" t="e">
        <f>#REF!</f>
        <v>#REF!</v>
      </c>
    </row>
    <row r="32" spans="1:24" ht="60">
      <c r="A32" s="138"/>
      <c r="B32" s="92"/>
      <c r="C32" s="92"/>
      <c r="D32" s="146"/>
      <c r="E32" s="148" t="s">
        <v>165</v>
      </c>
      <c r="F32" s="147" t="s">
        <v>540</v>
      </c>
      <c r="G32" s="93"/>
      <c r="H32" s="216"/>
      <c r="I32" s="93" t="e">
        <f t="shared" si="0"/>
        <v>#REF!</v>
      </c>
      <c r="J32" s="162" t="e">
        <f>#REF!</f>
        <v>#REF!</v>
      </c>
      <c r="K32" s="93">
        <f>BPBD!L32</f>
        <v>1</v>
      </c>
      <c r="L32" s="93" t="e">
        <f>#REF!</f>
        <v>#REF!</v>
      </c>
      <c r="M32" s="93" t="e">
        <f>#REF!</f>
        <v>#REF!</v>
      </c>
      <c r="N32" s="93" t="e">
        <f>#REF!</f>
        <v>#REF!</v>
      </c>
      <c r="O32" s="93" t="e">
        <f>#REF!</f>
        <v>#REF!</v>
      </c>
      <c r="P32" s="93" t="e">
        <f>#REF!</f>
        <v>#REF!</v>
      </c>
      <c r="Q32" s="93" t="e">
        <f>#REF!</f>
        <v>#REF!</v>
      </c>
      <c r="R32" s="93" t="e">
        <f>#REF!</f>
        <v>#REF!</v>
      </c>
      <c r="S32" s="93" t="e">
        <f>#REF!</f>
        <v>#REF!</v>
      </c>
      <c r="T32" s="93" t="e">
        <f>#REF!</f>
        <v>#REF!</v>
      </c>
      <c r="U32" s="93" t="e">
        <f>#REF!</f>
        <v>#REF!</v>
      </c>
      <c r="V32" s="513" t="e">
        <f>#REF!</f>
        <v>#REF!</v>
      </c>
      <c r="W32" s="513" t="e">
        <f>#REF!</f>
        <v>#REF!</v>
      </c>
      <c r="X32" s="513" t="e">
        <f>#REF!</f>
        <v>#REF!</v>
      </c>
    </row>
    <row r="33" spans="1:24" ht="60">
      <c r="A33" s="138"/>
      <c r="B33" s="92"/>
      <c r="C33" s="92"/>
      <c r="D33" s="146"/>
      <c r="E33" s="148" t="s">
        <v>167</v>
      </c>
      <c r="F33" s="147" t="s">
        <v>541</v>
      </c>
      <c r="G33" s="93"/>
      <c r="H33" s="216"/>
      <c r="I33" s="93" t="e">
        <f t="shared" si="0"/>
        <v>#REF!</v>
      </c>
      <c r="J33" s="162" t="e">
        <f>#REF!</f>
        <v>#REF!</v>
      </c>
      <c r="K33" s="93">
        <f>BPBD!L33</f>
        <v>1</v>
      </c>
      <c r="L33" s="93" t="e">
        <f>#REF!</f>
        <v>#REF!</v>
      </c>
      <c r="M33" s="93" t="e">
        <f>#REF!</f>
        <v>#REF!</v>
      </c>
      <c r="N33" s="93" t="e">
        <f>#REF!</f>
        <v>#REF!</v>
      </c>
      <c r="O33" s="93" t="e">
        <f>#REF!</f>
        <v>#REF!</v>
      </c>
      <c r="P33" s="93" t="e">
        <f>#REF!</f>
        <v>#REF!</v>
      </c>
      <c r="Q33" s="93" t="e">
        <f>#REF!</f>
        <v>#REF!</v>
      </c>
      <c r="R33" s="93" t="e">
        <f>#REF!</f>
        <v>#REF!</v>
      </c>
      <c r="S33" s="93" t="e">
        <f>#REF!</f>
        <v>#REF!</v>
      </c>
      <c r="T33" s="93" t="e">
        <f>#REF!</f>
        <v>#REF!</v>
      </c>
      <c r="U33" s="93" t="e">
        <f>#REF!</f>
        <v>#REF!</v>
      </c>
      <c r="V33" s="513" t="e">
        <f>#REF!</f>
        <v>#REF!</v>
      </c>
      <c r="W33" s="513" t="e">
        <f>#REF!</f>
        <v>#REF!</v>
      </c>
      <c r="X33" s="513" t="e">
        <f>#REF!</f>
        <v>#REF!</v>
      </c>
    </row>
    <row r="34" spans="1:24" ht="60">
      <c r="A34" s="138"/>
      <c r="B34" s="92"/>
      <c r="C34" s="92"/>
      <c r="D34" s="146"/>
      <c r="E34" s="148" t="s">
        <v>175</v>
      </c>
      <c r="F34" s="147" t="s">
        <v>233</v>
      </c>
      <c r="G34" s="93"/>
      <c r="H34" s="216"/>
      <c r="I34" s="93" t="e">
        <f t="shared" si="0"/>
        <v>#REF!</v>
      </c>
      <c r="J34" s="162" t="e">
        <f>#REF!</f>
        <v>#REF!</v>
      </c>
      <c r="K34" s="93">
        <f>BPBD!L34</f>
        <v>0.5</v>
      </c>
      <c r="L34" s="93" t="e">
        <f>#REF!</f>
        <v>#REF!</v>
      </c>
      <c r="M34" s="93" t="e">
        <f>#REF!</f>
        <v>#REF!</v>
      </c>
      <c r="N34" s="93" t="e">
        <f>#REF!</f>
        <v>#REF!</v>
      </c>
      <c r="O34" s="93" t="e">
        <f>#REF!</f>
        <v>#REF!</v>
      </c>
      <c r="P34" s="93" t="e">
        <f>#REF!</f>
        <v>#REF!</v>
      </c>
      <c r="Q34" s="93" t="e">
        <f>#REF!</f>
        <v>#REF!</v>
      </c>
      <c r="R34" s="93" t="e">
        <f>#REF!</f>
        <v>#REF!</v>
      </c>
      <c r="S34" s="93" t="e">
        <f>#REF!</f>
        <v>#REF!</v>
      </c>
      <c r="T34" s="93" t="e">
        <f>#REF!</f>
        <v>#REF!</v>
      </c>
      <c r="U34" s="93" t="e">
        <f>#REF!</f>
        <v>#REF!</v>
      </c>
      <c r="V34" s="513" t="e">
        <f>#REF!</f>
        <v>#REF!</v>
      </c>
      <c r="W34" s="513" t="e">
        <f>#REF!</f>
        <v>#REF!</v>
      </c>
      <c r="X34" s="513" t="e">
        <f>#REF!</f>
        <v>#REF!</v>
      </c>
    </row>
    <row r="35" spans="1:24" ht="45">
      <c r="A35" s="138"/>
      <c r="B35" s="92"/>
      <c r="C35" s="92"/>
      <c r="D35" s="146"/>
      <c r="E35" s="148" t="s">
        <v>177</v>
      </c>
      <c r="F35" s="147" t="s">
        <v>544</v>
      </c>
      <c r="G35" s="93"/>
      <c r="H35" s="216"/>
      <c r="I35" s="93" t="e">
        <f t="shared" si="0"/>
        <v>#REF!</v>
      </c>
      <c r="J35" s="162" t="e">
        <f>#REF!</f>
        <v>#REF!</v>
      </c>
      <c r="K35" s="93">
        <f>BPBD!L35</f>
        <v>0.5</v>
      </c>
      <c r="L35" s="93" t="e">
        <f>#REF!</f>
        <v>#REF!</v>
      </c>
      <c r="M35" s="93" t="e">
        <f>#REF!</f>
        <v>#REF!</v>
      </c>
      <c r="N35" s="93" t="e">
        <f>#REF!</f>
        <v>#REF!</v>
      </c>
      <c r="O35" s="93" t="e">
        <f>#REF!</f>
        <v>#REF!</v>
      </c>
      <c r="P35" s="93" t="e">
        <f>#REF!</f>
        <v>#REF!</v>
      </c>
      <c r="Q35" s="93" t="e">
        <f>#REF!</f>
        <v>#REF!</v>
      </c>
      <c r="R35" s="93" t="e">
        <f>#REF!</f>
        <v>#REF!</v>
      </c>
      <c r="S35" s="93" t="e">
        <f>#REF!</f>
        <v>#REF!</v>
      </c>
      <c r="T35" s="93" t="e">
        <f>#REF!</f>
        <v>#REF!</v>
      </c>
      <c r="U35" s="93" t="e">
        <f>#REF!</f>
        <v>#REF!</v>
      </c>
      <c r="V35" s="513" t="e">
        <f>#REF!</f>
        <v>#REF!</v>
      </c>
      <c r="W35" s="513" t="e">
        <f>#REF!</f>
        <v>#REF!</v>
      </c>
      <c r="X35" s="513" t="e">
        <f>#REF!</f>
        <v>#REF!</v>
      </c>
    </row>
    <row r="36" spans="1:24" ht="60">
      <c r="A36" s="138"/>
      <c r="B36" s="92"/>
      <c r="C36" s="92"/>
      <c r="D36" s="146"/>
      <c r="E36" s="148" t="s">
        <v>9</v>
      </c>
      <c r="F36" s="147" t="s">
        <v>546</v>
      </c>
      <c r="G36" s="93"/>
      <c r="H36" s="216"/>
      <c r="I36" s="93" t="e">
        <f t="shared" si="0"/>
        <v>#REF!</v>
      </c>
      <c r="J36" s="162" t="e">
        <f>#REF!</f>
        <v>#REF!</v>
      </c>
      <c r="K36" s="93">
        <f>BPBD!L36</f>
        <v>0.5</v>
      </c>
      <c r="L36" s="93" t="e">
        <f>#REF!</f>
        <v>#REF!</v>
      </c>
      <c r="M36" s="93" t="e">
        <f>#REF!</f>
        <v>#REF!</v>
      </c>
      <c r="N36" s="93" t="e">
        <f>#REF!</f>
        <v>#REF!</v>
      </c>
      <c r="O36" s="93" t="e">
        <f>#REF!</f>
        <v>#REF!</v>
      </c>
      <c r="P36" s="93" t="e">
        <f>#REF!</f>
        <v>#REF!</v>
      </c>
      <c r="Q36" s="93" t="e">
        <f>#REF!</f>
        <v>#REF!</v>
      </c>
      <c r="R36" s="93" t="e">
        <f>#REF!</f>
        <v>#REF!</v>
      </c>
      <c r="S36" s="93" t="e">
        <f>#REF!</f>
        <v>#REF!</v>
      </c>
      <c r="T36" s="93" t="e">
        <f>#REF!</f>
        <v>#REF!</v>
      </c>
      <c r="U36" s="93" t="e">
        <f>#REF!</f>
        <v>#REF!</v>
      </c>
      <c r="V36" s="513" t="e">
        <f>#REF!</f>
        <v>#REF!</v>
      </c>
      <c r="W36" s="513" t="e">
        <f>#REF!</f>
        <v>#REF!</v>
      </c>
      <c r="X36" s="513" t="e">
        <f>#REF!</f>
        <v>#REF!</v>
      </c>
    </row>
    <row r="37" spans="1:24" ht="75">
      <c r="A37" s="138"/>
      <c r="B37" s="92"/>
      <c r="C37" s="92"/>
      <c r="D37" s="146"/>
      <c r="E37" s="148" t="s">
        <v>234</v>
      </c>
      <c r="F37" s="147" t="s">
        <v>237</v>
      </c>
      <c r="G37" s="93"/>
      <c r="H37" s="216"/>
      <c r="I37" s="93" t="e">
        <f t="shared" si="0"/>
        <v>#REF!</v>
      </c>
      <c r="J37" s="162" t="e">
        <f>#REF!</f>
        <v>#REF!</v>
      </c>
      <c r="K37" s="93">
        <f>BPBD!L37</f>
        <v>0.5</v>
      </c>
      <c r="L37" s="93" t="e">
        <f>#REF!</f>
        <v>#REF!</v>
      </c>
      <c r="M37" s="93" t="e">
        <f>#REF!</f>
        <v>#REF!</v>
      </c>
      <c r="N37" s="93" t="e">
        <f>#REF!</f>
        <v>#REF!</v>
      </c>
      <c r="O37" s="93" t="e">
        <f>#REF!</f>
        <v>#REF!</v>
      </c>
      <c r="P37" s="93" t="e">
        <f>#REF!</f>
        <v>#REF!</v>
      </c>
      <c r="Q37" s="93" t="e">
        <f>#REF!</f>
        <v>#REF!</v>
      </c>
      <c r="R37" s="93" t="e">
        <f>#REF!</f>
        <v>#REF!</v>
      </c>
      <c r="S37" s="93" t="e">
        <f>#REF!</f>
        <v>#REF!</v>
      </c>
      <c r="T37" s="93" t="e">
        <f>#REF!</f>
        <v>#REF!</v>
      </c>
      <c r="U37" s="93" t="e">
        <f>#REF!</f>
        <v>#REF!</v>
      </c>
      <c r="V37" s="513" t="e">
        <f>#REF!</f>
        <v>#REF!</v>
      </c>
      <c r="W37" s="513" t="e">
        <f>#REF!</f>
        <v>#REF!</v>
      </c>
      <c r="X37" s="513" t="e">
        <f>#REF!</f>
        <v>#REF!</v>
      </c>
    </row>
    <row r="38" spans="1:24">
      <c r="A38" s="99"/>
      <c r="B38" s="100"/>
      <c r="C38" s="100"/>
      <c r="D38" s="142" t="s">
        <v>11</v>
      </c>
      <c r="E38" s="80" t="s">
        <v>113</v>
      </c>
      <c r="F38" s="101"/>
      <c r="G38" s="109">
        <v>1</v>
      </c>
      <c r="H38" s="217"/>
      <c r="I38" s="108" t="e">
        <f>AVERAGE(I39:I40)*G38</f>
        <v>#REF!</v>
      </c>
      <c r="J38" s="161" t="e">
        <f>#REF!</f>
        <v>#REF!</v>
      </c>
      <c r="K38" s="108">
        <f>BPBD!L38</f>
        <v>0</v>
      </c>
      <c r="L38" s="108" t="e">
        <f>#REF!</f>
        <v>#REF!</v>
      </c>
      <c r="M38" s="108" t="e">
        <f>#REF!</f>
        <v>#REF!</v>
      </c>
      <c r="N38" s="108" t="e">
        <f>#REF!</f>
        <v>#REF!</v>
      </c>
      <c r="O38" s="108" t="e">
        <f>#REF!</f>
        <v>#REF!</v>
      </c>
      <c r="P38" s="108" t="e">
        <f>#REF!</f>
        <v>#REF!</v>
      </c>
      <c r="Q38" s="108" t="e">
        <f>#REF!</f>
        <v>#REF!</v>
      </c>
      <c r="R38" s="108" t="e">
        <f>#REF!</f>
        <v>#REF!</v>
      </c>
      <c r="S38" s="108" t="e">
        <f>#REF!</f>
        <v>#REF!</v>
      </c>
      <c r="T38" s="108" t="e">
        <f>#REF!</f>
        <v>#REF!</v>
      </c>
      <c r="U38" s="93" t="e">
        <f>#REF!</f>
        <v>#REF!</v>
      </c>
      <c r="V38" s="513" t="e">
        <f>#REF!</f>
        <v>#REF!</v>
      </c>
      <c r="W38" s="513" t="e">
        <f>#REF!</f>
        <v>#REF!</v>
      </c>
      <c r="X38" s="513" t="e">
        <f>#REF!</f>
        <v>#REF!</v>
      </c>
    </row>
    <row r="39" spans="1:24" ht="60">
      <c r="A39" s="149"/>
      <c r="B39" s="150"/>
      <c r="C39" s="150"/>
      <c r="D39" s="151"/>
      <c r="E39" s="155" t="s">
        <v>152</v>
      </c>
      <c r="F39" s="152" t="s">
        <v>243</v>
      </c>
      <c r="G39" s="153"/>
      <c r="H39" s="217"/>
      <c r="I39" s="153" t="e">
        <f t="shared" si="0"/>
        <v>#REF!</v>
      </c>
      <c r="J39" s="306" t="e">
        <f>#REF!</f>
        <v>#REF!</v>
      </c>
      <c r="K39" s="153">
        <f>BPBD!L39</f>
        <v>0</v>
      </c>
      <c r="L39" s="153" t="e">
        <f>#REF!</f>
        <v>#REF!</v>
      </c>
      <c r="M39" s="153" t="e">
        <f>#REF!</f>
        <v>#REF!</v>
      </c>
      <c r="N39" s="153" t="e">
        <f>#REF!</f>
        <v>#REF!</v>
      </c>
      <c r="O39" s="153" t="e">
        <f>#REF!</f>
        <v>#REF!</v>
      </c>
      <c r="P39" s="153" t="e">
        <f>#REF!</f>
        <v>#REF!</v>
      </c>
      <c r="Q39" s="153" t="e">
        <f>#REF!</f>
        <v>#REF!</v>
      </c>
      <c r="R39" s="153" t="e">
        <f>#REF!</f>
        <v>#REF!</v>
      </c>
      <c r="S39" s="153" t="e">
        <f>#REF!</f>
        <v>#REF!</v>
      </c>
      <c r="T39" s="153" t="e">
        <f>#REF!</f>
        <v>#REF!</v>
      </c>
      <c r="U39" s="93" t="e">
        <f>#REF!</f>
        <v>#REF!</v>
      </c>
      <c r="V39" s="513" t="e">
        <f>#REF!</f>
        <v>#REF!</v>
      </c>
      <c r="W39" s="513" t="e">
        <f>#REF!</f>
        <v>#REF!</v>
      </c>
      <c r="X39" s="513" t="e">
        <f>#REF!</f>
        <v>#REF!</v>
      </c>
    </row>
    <row r="40" spans="1:24" ht="45">
      <c r="A40" s="149"/>
      <c r="B40" s="150"/>
      <c r="C40" s="150"/>
      <c r="D40" s="151"/>
      <c r="E40" s="155" t="s">
        <v>155</v>
      </c>
      <c r="F40" s="152" t="s">
        <v>634</v>
      </c>
      <c r="G40" s="153"/>
      <c r="H40" s="217"/>
      <c r="I40" s="153" t="e">
        <f t="shared" si="0"/>
        <v>#REF!</v>
      </c>
      <c r="J40" s="306" t="e">
        <f>#REF!</f>
        <v>#REF!</v>
      </c>
      <c r="K40" s="153">
        <f>BPBD!L40</f>
        <v>0</v>
      </c>
      <c r="L40" s="153" t="e">
        <f>#REF!</f>
        <v>#REF!</v>
      </c>
      <c r="M40" s="153" t="e">
        <f>#REF!</f>
        <v>#REF!</v>
      </c>
      <c r="N40" s="153" t="e">
        <f>#REF!</f>
        <v>#REF!</v>
      </c>
      <c r="O40" s="153" t="e">
        <f>#REF!</f>
        <v>#REF!</v>
      </c>
      <c r="P40" s="153" t="e">
        <f>#REF!</f>
        <v>#REF!</v>
      </c>
      <c r="Q40" s="153" t="e">
        <f>#REF!</f>
        <v>#REF!</v>
      </c>
      <c r="R40" s="153" t="e">
        <f>#REF!</f>
        <v>#REF!</v>
      </c>
      <c r="S40" s="153" t="e">
        <f>#REF!</f>
        <v>#REF!</v>
      </c>
      <c r="T40" s="153" t="e">
        <f>#REF!</f>
        <v>#REF!</v>
      </c>
      <c r="U40" s="93" t="e">
        <f>#REF!</f>
        <v>#REF!</v>
      </c>
      <c r="V40" s="513" t="e">
        <f>#REF!</f>
        <v>#REF!</v>
      </c>
      <c r="W40" s="513" t="e">
        <f>#REF!</f>
        <v>#REF!</v>
      </c>
      <c r="X40" s="513" t="e">
        <f>#REF!</f>
        <v>#REF!</v>
      </c>
    </row>
    <row r="41" spans="1:24" ht="15" customHeight="1">
      <c r="A41" s="97"/>
      <c r="B41" s="97"/>
      <c r="C41" s="98">
        <v>4</v>
      </c>
      <c r="D41" s="614" t="s">
        <v>23</v>
      </c>
      <c r="E41" s="615"/>
      <c r="F41" s="616"/>
      <c r="G41" s="28">
        <f>SUM(G42:G52)</f>
        <v>1</v>
      </c>
      <c r="H41" s="214"/>
      <c r="I41" s="28" t="e">
        <f>SUM(I42,I52)</f>
        <v>#REF!</v>
      </c>
      <c r="J41" s="207" t="e">
        <f>#REF!</f>
        <v>#REF!</v>
      </c>
      <c r="K41" s="28">
        <f>BPBD!L41</f>
        <v>0.63888888888888884</v>
      </c>
      <c r="L41" s="28" t="e">
        <f>#REF!</f>
        <v>#REF!</v>
      </c>
      <c r="M41" s="28" t="e">
        <f>#REF!</f>
        <v>#REF!</v>
      </c>
      <c r="N41" s="28" t="e">
        <f>#REF!</f>
        <v>#REF!</v>
      </c>
      <c r="O41" s="28" t="e">
        <f>#REF!</f>
        <v>#REF!</v>
      </c>
      <c r="P41" s="28" t="e">
        <f>#REF!</f>
        <v>#REF!</v>
      </c>
      <c r="Q41" s="28" t="e">
        <f>#REF!</f>
        <v>#REF!</v>
      </c>
      <c r="R41" s="28" t="e">
        <f>#REF!</f>
        <v>#REF!</v>
      </c>
      <c r="S41" s="28" t="e">
        <f>#REF!</f>
        <v>#REF!</v>
      </c>
      <c r="T41" s="28" t="e">
        <f>#REF!</f>
        <v>#REF!</v>
      </c>
      <c r="U41" s="93" t="e">
        <f>#REF!</f>
        <v>#REF!</v>
      </c>
      <c r="V41" s="513" t="e">
        <f>#REF!</f>
        <v>#REF!</v>
      </c>
      <c r="W41" s="513" t="e">
        <f>#REF!</f>
        <v>#REF!</v>
      </c>
      <c r="X41" s="513" t="e">
        <f>#REF!</f>
        <v>#REF!</v>
      </c>
    </row>
    <row r="42" spans="1:24" ht="15.95" customHeight="1">
      <c r="A42" s="96"/>
      <c r="B42" s="91"/>
      <c r="C42" s="91"/>
      <c r="D42" s="91" t="s">
        <v>9</v>
      </c>
      <c r="E42" s="547" t="s">
        <v>125</v>
      </c>
      <c r="F42" s="548"/>
      <c r="G42" s="108">
        <v>0.5</v>
      </c>
      <c r="H42" s="215"/>
      <c r="I42" s="108" t="e">
        <f>AVERAGE(I43:I51)*G42</f>
        <v>#REF!</v>
      </c>
      <c r="J42" s="161" t="e">
        <f>#REF!</f>
        <v>#REF!</v>
      </c>
      <c r="K42" s="108">
        <f>BPBD!L42</f>
        <v>0.1388888888888889</v>
      </c>
      <c r="L42" s="108" t="e">
        <f>#REF!</f>
        <v>#REF!</v>
      </c>
      <c r="M42" s="108" t="e">
        <f>#REF!</f>
        <v>#REF!</v>
      </c>
      <c r="N42" s="108" t="e">
        <f>#REF!</f>
        <v>#REF!</v>
      </c>
      <c r="O42" s="108" t="e">
        <f>#REF!</f>
        <v>#REF!</v>
      </c>
      <c r="P42" s="108" t="e">
        <f>#REF!</f>
        <v>#REF!</v>
      </c>
      <c r="Q42" s="108" t="e">
        <f>#REF!</f>
        <v>#REF!</v>
      </c>
      <c r="R42" s="108" t="e">
        <f>#REF!</f>
        <v>#REF!</v>
      </c>
      <c r="S42" s="108" t="e">
        <f>#REF!</f>
        <v>#REF!</v>
      </c>
      <c r="T42" s="108" t="e">
        <f>#REF!</f>
        <v>#REF!</v>
      </c>
      <c r="U42" s="93" t="e">
        <f>#REF!</f>
        <v>#REF!</v>
      </c>
      <c r="V42" s="513" t="e">
        <f>#REF!</f>
        <v>#REF!</v>
      </c>
      <c r="W42" s="513" t="e">
        <f>#REF!</f>
        <v>#REF!</v>
      </c>
      <c r="X42" s="513" t="e">
        <f>#REF!</f>
        <v>#REF!</v>
      </c>
    </row>
    <row r="43" spans="1:24" ht="45">
      <c r="A43" s="138"/>
      <c r="B43" s="92"/>
      <c r="C43" s="92"/>
      <c r="D43" s="92"/>
      <c r="E43" s="92" t="s">
        <v>152</v>
      </c>
      <c r="F43" s="296" t="s">
        <v>548</v>
      </c>
      <c r="G43" s="93"/>
      <c r="H43" s="216"/>
      <c r="I43" s="93" t="e">
        <f t="shared" si="0"/>
        <v>#REF!</v>
      </c>
      <c r="J43" s="162" t="e">
        <f>#REF!</f>
        <v>#REF!</v>
      </c>
      <c r="K43" s="93">
        <f>BPBD!L43</f>
        <v>0</v>
      </c>
      <c r="L43" s="93" t="e">
        <f>#REF!</f>
        <v>#REF!</v>
      </c>
      <c r="M43" s="93" t="e">
        <f>#REF!</f>
        <v>#REF!</v>
      </c>
      <c r="N43" s="93" t="e">
        <f>#REF!</f>
        <v>#REF!</v>
      </c>
      <c r="O43" s="93" t="e">
        <f>#REF!</f>
        <v>#REF!</v>
      </c>
      <c r="P43" s="93" t="e">
        <f>#REF!</f>
        <v>#REF!</v>
      </c>
      <c r="Q43" s="93" t="e">
        <f>#REF!</f>
        <v>#REF!</v>
      </c>
      <c r="R43" s="93" t="e">
        <f>#REF!</f>
        <v>#REF!</v>
      </c>
      <c r="S43" s="93" t="e">
        <f>#REF!</f>
        <v>#REF!</v>
      </c>
      <c r="T43" s="93" t="e">
        <f>#REF!</f>
        <v>#REF!</v>
      </c>
      <c r="U43" s="93" t="e">
        <f>#REF!</f>
        <v>#REF!</v>
      </c>
      <c r="V43" s="513" t="e">
        <f>#REF!</f>
        <v>#REF!</v>
      </c>
      <c r="W43" s="513" t="e">
        <f>#REF!</f>
        <v>#REF!</v>
      </c>
      <c r="X43" s="513" t="e">
        <f>#REF!</f>
        <v>#REF!</v>
      </c>
    </row>
    <row r="44" spans="1:24" ht="45">
      <c r="A44" s="138"/>
      <c r="B44" s="92"/>
      <c r="C44" s="92"/>
      <c r="D44" s="92"/>
      <c r="E44" s="92" t="s">
        <v>155</v>
      </c>
      <c r="F44" s="296" t="s">
        <v>246</v>
      </c>
      <c r="G44" s="93"/>
      <c r="H44" s="216"/>
      <c r="I44" s="93" t="e">
        <f t="shared" si="0"/>
        <v>#REF!</v>
      </c>
      <c r="J44" s="162" t="e">
        <f>#REF!</f>
        <v>#REF!</v>
      </c>
      <c r="K44" s="93">
        <f>BPBD!L44</f>
        <v>0</v>
      </c>
      <c r="L44" s="93" t="e">
        <f>#REF!</f>
        <v>#REF!</v>
      </c>
      <c r="M44" s="93" t="e">
        <f>#REF!</f>
        <v>#REF!</v>
      </c>
      <c r="N44" s="93" t="e">
        <f>#REF!</f>
        <v>#REF!</v>
      </c>
      <c r="O44" s="93" t="e">
        <f>#REF!</f>
        <v>#REF!</v>
      </c>
      <c r="P44" s="93" t="e">
        <f>#REF!</f>
        <v>#REF!</v>
      </c>
      <c r="Q44" s="93" t="e">
        <f>#REF!</f>
        <v>#REF!</v>
      </c>
      <c r="R44" s="93" t="e">
        <f>#REF!</f>
        <v>#REF!</v>
      </c>
      <c r="S44" s="93" t="e">
        <f>#REF!</f>
        <v>#REF!</v>
      </c>
      <c r="T44" s="93" t="e">
        <f>#REF!</f>
        <v>#REF!</v>
      </c>
      <c r="U44" s="93" t="e">
        <f>#REF!</f>
        <v>#REF!</v>
      </c>
      <c r="V44" s="513" t="e">
        <f>#REF!</f>
        <v>#REF!</v>
      </c>
      <c r="W44" s="513" t="e">
        <f>#REF!</f>
        <v>#REF!</v>
      </c>
      <c r="X44" s="513" t="e">
        <f>#REF!</f>
        <v>#REF!</v>
      </c>
    </row>
    <row r="45" spans="1:24" ht="60">
      <c r="A45" s="138"/>
      <c r="B45" s="92"/>
      <c r="C45" s="92"/>
      <c r="D45" s="92"/>
      <c r="E45" s="92" t="s">
        <v>157</v>
      </c>
      <c r="F45" s="296" t="s">
        <v>247</v>
      </c>
      <c r="G45" s="93"/>
      <c r="H45" s="216"/>
      <c r="I45" s="93" t="e">
        <f t="shared" si="0"/>
        <v>#REF!</v>
      </c>
      <c r="J45" s="162" t="e">
        <f>#REF!</f>
        <v>#REF!</v>
      </c>
      <c r="K45" s="93">
        <f>BPBD!L45</f>
        <v>0</v>
      </c>
      <c r="L45" s="93" t="e">
        <f>#REF!</f>
        <v>#REF!</v>
      </c>
      <c r="M45" s="93" t="e">
        <f>#REF!</f>
        <v>#REF!</v>
      </c>
      <c r="N45" s="93" t="e">
        <f>#REF!</f>
        <v>#REF!</v>
      </c>
      <c r="O45" s="93" t="e">
        <f>#REF!</f>
        <v>#REF!</v>
      </c>
      <c r="P45" s="93" t="e">
        <f>#REF!</f>
        <v>#REF!</v>
      </c>
      <c r="Q45" s="93" t="e">
        <f>#REF!</f>
        <v>#REF!</v>
      </c>
      <c r="R45" s="93" t="e">
        <f>#REF!</f>
        <v>#REF!</v>
      </c>
      <c r="S45" s="93" t="e">
        <f>#REF!</f>
        <v>#REF!</v>
      </c>
      <c r="T45" s="93" t="e">
        <f>#REF!</f>
        <v>#REF!</v>
      </c>
      <c r="U45" s="93" t="e">
        <f>#REF!</f>
        <v>#REF!</v>
      </c>
      <c r="V45" s="513" t="e">
        <f>#REF!</f>
        <v>#REF!</v>
      </c>
      <c r="W45" s="513" t="e">
        <f>#REF!</f>
        <v>#REF!</v>
      </c>
      <c r="X45" s="513" t="e">
        <f>#REF!</f>
        <v>#REF!</v>
      </c>
    </row>
    <row r="46" spans="1:24" ht="75">
      <c r="A46" s="138"/>
      <c r="B46" s="92"/>
      <c r="C46" s="92"/>
      <c r="D46" s="92"/>
      <c r="E46" s="92" t="s">
        <v>164</v>
      </c>
      <c r="F46" s="296" t="s">
        <v>248</v>
      </c>
      <c r="G46" s="93"/>
      <c r="H46" s="216"/>
      <c r="I46" s="93" t="e">
        <f t="shared" si="0"/>
        <v>#REF!</v>
      </c>
      <c r="J46" s="162" t="e">
        <f>#REF!</f>
        <v>#REF!</v>
      </c>
      <c r="K46" s="93">
        <f>BPBD!L46</f>
        <v>0</v>
      </c>
      <c r="L46" s="93" t="e">
        <f>#REF!</f>
        <v>#REF!</v>
      </c>
      <c r="M46" s="93" t="e">
        <f>#REF!</f>
        <v>#REF!</v>
      </c>
      <c r="N46" s="93" t="e">
        <f>#REF!</f>
        <v>#REF!</v>
      </c>
      <c r="O46" s="93" t="e">
        <f>#REF!</f>
        <v>#REF!</v>
      </c>
      <c r="P46" s="93" t="e">
        <f>#REF!</f>
        <v>#REF!</v>
      </c>
      <c r="Q46" s="93" t="e">
        <f>#REF!</f>
        <v>#REF!</v>
      </c>
      <c r="R46" s="93" t="e">
        <f>#REF!</f>
        <v>#REF!</v>
      </c>
      <c r="S46" s="93" t="e">
        <f>#REF!</f>
        <v>#REF!</v>
      </c>
      <c r="T46" s="93" t="e">
        <f>#REF!</f>
        <v>#REF!</v>
      </c>
      <c r="U46" s="93" t="e">
        <f>#REF!</f>
        <v>#REF!</v>
      </c>
      <c r="V46" s="513" t="e">
        <f>#REF!</f>
        <v>#REF!</v>
      </c>
      <c r="W46" s="513" t="e">
        <f>#REF!</f>
        <v>#REF!</v>
      </c>
      <c r="X46" s="513" t="e">
        <f>#REF!</f>
        <v>#REF!</v>
      </c>
    </row>
    <row r="47" spans="1:24" ht="45">
      <c r="A47" s="138"/>
      <c r="B47" s="92"/>
      <c r="C47" s="92"/>
      <c r="D47" s="92"/>
      <c r="E47" s="92" t="s">
        <v>165</v>
      </c>
      <c r="F47" s="296" t="s">
        <v>249</v>
      </c>
      <c r="G47" s="93"/>
      <c r="H47" s="216"/>
      <c r="I47" s="93" t="e">
        <f t="shared" si="0"/>
        <v>#REF!</v>
      </c>
      <c r="J47" s="162" t="e">
        <f>#REF!</f>
        <v>#REF!</v>
      </c>
      <c r="K47" s="93">
        <f>BPBD!L47</f>
        <v>0.67</v>
      </c>
      <c r="L47" s="93" t="e">
        <f>#REF!</f>
        <v>#REF!</v>
      </c>
      <c r="M47" s="93" t="e">
        <f>#REF!</f>
        <v>#REF!</v>
      </c>
      <c r="N47" s="93" t="e">
        <f>#REF!</f>
        <v>#REF!</v>
      </c>
      <c r="O47" s="93" t="e">
        <f>#REF!</f>
        <v>#REF!</v>
      </c>
      <c r="P47" s="93" t="e">
        <f>#REF!</f>
        <v>#REF!</v>
      </c>
      <c r="Q47" s="93" t="e">
        <f>#REF!</f>
        <v>#REF!</v>
      </c>
      <c r="R47" s="93" t="e">
        <f>#REF!</f>
        <v>#REF!</v>
      </c>
      <c r="S47" s="93" t="e">
        <f>#REF!</f>
        <v>#REF!</v>
      </c>
      <c r="T47" s="93" t="e">
        <f>#REF!</f>
        <v>#REF!</v>
      </c>
      <c r="U47" s="93" t="e">
        <f>#REF!</f>
        <v>#REF!</v>
      </c>
      <c r="V47" s="513" t="e">
        <f>#REF!</f>
        <v>#REF!</v>
      </c>
      <c r="W47" s="513" t="e">
        <f>#REF!</f>
        <v>#REF!</v>
      </c>
      <c r="X47" s="513" t="e">
        <f>#REF!</f>
        <v>#REF!</v>
      </c>
    </row>
    <row r="48" spans="1:24" ht="45">
      <c r="A48" s="138"/>
      <c r="B48" s="92"/>
      <c r="C48" s="92"/>
      <c r="D48" s="92"/>
      <c r="E48" s="92" t="s">
        <v>167</v>
      </c>
      <c r="F48" s="296" t="s">
        <v>250</v>
      </c>
      <c r="G48" s="93"/>
      <c r="H48" s="216"/>
      <c r="I48" s="93" t="e">
        <f t="shared" si="0"/>
        <v>#REF!</v>
      </c>
      <c r="J48" s="162" t="e">
        <f>#REF!</f>
        <v>#REF!</v>
      </c>
      <c r="K48" s="93">
        <f>BPBD!L48</f>
        <v>0.5</v>
      </c>
      <c r="L48" s="93" t="e">
        <f>#REF!</f>
        <v>#REF!</v>
      </c>
      <c r="M48" s="93" t="e">
        <f>#REF!</f>
        <v>#REF!</v>
      </c>
      <c r="N48" s="93" t="e">
        <f>#REF!</f>
        <v>#REF!</v>
      </c>
      <c r="O48" s="93" t="e">
        <f>#REF!</f>
        <v>#REF!</v>
      </c>
      <c r="P48" s="93" t="e">
        <f>#REF!</f>
        <v>#REF!</v>
      </c>
      <c r="Q48" s="93" t="e">
        <f>#REF!</f>
        <v>#REF!</v>
      </c>
      <c r="R48" s="93" t="e">
        <f>#REF!</f>
        <v>#REF!</v>
      </c>
      <c r="S48" s="93" t="e">
        <f>#REF!</f>
        <v>#REF!</v>
      </c>
      <c r="T48" s="93" t="e">
        <f>#REF!</f>
        <v>#REF!</v>
      </c>
      <c r="U48" s="93" t="e">
        <f>#REF!</f>
        <v>#REF!</v>
      </c>
      <c r="V48" s="513" t="e">
        <f>#REF!</f>
        <v>#REF!</v>
      </c>
      <c r="W48" s="513" t="e">
        <f>#REF!</f>
        <v>#REF!</v>
      </c>
      <c r="X48" s="513" t="e">
        <f>#REF!</f>
        <v>#REF!</v>
      </c>
    </row>
    <row r="49" spans="1:24" ht="30">
      <c r="A49" s="138"/>
      <c r="B49" s="92"/>
      <c r="C49" s="92"/>
      <c r="D49" s="92"/>
      <c r="E49" s="92" t="s">
        <v>175</v>
      </c>
      <c r="F49" s="296" t="s">
        <v>251</v>
      </c>
      <c r="G49" s="93"/>
      <c r="H49" s="216"/>
      <c r="I49" s="93" t="e">
        <f t="shared" si="0"/>
        <v>#REF!</v>
      </c>
      <c r="J49" s="162" t="e">
        <f>#REF!</f>
        <v>#REF!</v>
      </c>
      <c r="K49" s="93">
        <f>BPBD!L49</f>
        <v>1</v>
      </c>
      <c r="L49" s="93" t="e">
        <f>#REF!</f>
        <v>#REF!</v>
      </c>
      <c r="M49" s="93" t="e">
        <f>#REF!</f>
        <v>#REF!</v>
      </c>
      <c r="N49" s="93" t="e">
        <f>#REF!</f>
        <v>#REF!</v>
      </c>
      <c r="O49" s="93" t="e">
        <f>#REF!</f>
        <v>#REF!</v>
      </c>
      <c r="P49" s="93" t="e">
        <f>#REF!</f>
        <v>#REF!</v>
      </c>
      <c r="Q49" s="93" t="e">
        <f>#REF!</f>
        <v>#REF!</v>
      </c>
      <c r="R49" s="93" t="e">
        <f>#REF!</f>
        <v>#REF!</v>
      </c>
      <c r="S49" s="93" t="e">
        <f>#REF!</f>
        <v>#REF!</v>
      </c>
      <c r="T49" s="93" t="e">
        <f>#REF!</f>
        <v>#REF!</v>
      </c>
      <c r="U49" s="93" t="e">
        <f>#REF!</f>
        <v>#REF!</v>
      </c>
      <c r="V49" s="513" t="e">
        <f>#REF!</f>
        <v>#REF!</v>
      </c>
      <c r="W49" s="513" t="e">
        <f>#REF!</f>
        <v>#REF!</v>
      </c>
      <c r="X49" s="513" t="e">
        <f>#REF!</f>
        <v>#REF!</v>
      </c>
    </row>
    <row r="50" spans="1:24" ht="90">
      <c r="A50" s="138"/>
      <c r="B50" s="92"/>
      <c r="C50" s="92"/>
      <c r="D50" s="92"/>
      <c r="E50" s="92" t="s">
        <v>177</v>
      </c>
      <c r="F50" s="296" t="s">
        <v>252</v>
      </c>
      <c r="G50" s="93"/>
      <c r="H50" s="216"/>
      <c r="I50" s="93" t="e">
        <f t="shared" si="0"/>
        <v>#REF!</v>
      </c>
      <c r="J50" s="162" t="e">
        <f>#REF!</f>
        <v>#REF!</v>
      </c>
      <c r="K50" s="93">
        <f>BPBD!L50</f>
        <v>0.33</v>
      </c>
      <c r="L50" s="93" t="e">
        <f>#REF!</f>
        <v>#REF!</v>
      </c>
      <c r="M50" s="93" t="e">
        <f>#REF!</f>
        <v>#REF!</v>
      </c>
      <c r="N50" s="93" t="e">
        <f>#REF!</f>
        <v>#REF!</v>
      </c>
      <c r="O50" s="93" t="e">
        <f>#REF!</f>
        <v>#REF!</v>
      </c>
      <c r="P50" s="93" t="e">
        <f>#REF!</f>
        <v>#REF!</v>
      </c>
      <c r="Q50" s="93" t="e">
        <f>#REF!</f>
        <v>#REF!</v>
      </c>
      <c r="R50" s="93" t="e">
        <f>#REF!</f>
        <v>#REF!</v>
      </c>
      <c r="S50" s="93" t="e">
        <f>#REF!</f>
        <v>#REF!</v>
      </c>
      <c r="T50" s="93" t="e">
        <f>#REF!</f>
        <v>#REF!</v>
      </c>
      <c r="U50" s="93" t="e">
        <f>#REF!</f>
        <v>#REF!</v>
      </c>
      <c r="V50" s="513" t="e">
        <f>#REF!</f>
        <v>#REF!</v>
      </c>
      <c r="W50" s="513" t="e">
        <f>#REF!</f>
        <v>#REF!</v>
      </c>
      <c r="X50" s="513" t="e">
        <f>#REF!</f>
        <v>#REF!</v>
      </c>
    </row>
    <row r="51" spans="1:24" ht="105">
      <c r="A51" s="138"/>
      <c r="B51" s="92"/>
      <c r="C51" s="92"/>
      <c r="D51" s="92"/>
      <c r="E51" s="92" t="s">
        <v>9</v>
      </c>
      <c r="F51" s="296" t="s">
        <v>253</v>
      </c>
      <c r="G51" s="93"/>
      <c r="H51" s="216"/>
      <c r="I51" s="93" t="e">
        <f t="shared" si="0"/>
        <v>#REF!</v>
      </c>
      <c r="J51" s="162" t="e">
        <f>#REF!</f>
        <v>#REF!</v>
      </c>
      <c r="K51" s="93">
        <f>BPBD!L51</f>
        <v>0</v>
      </c>
      <c r="L51" s="93" t="e">
        <f>#REF!</f>
        <v>#REF!</v>
      </c>
      <c r="M51" s="93" t="e">
        <f>#REF!</f>
        <v>#REF!</v>
      </c>
      <c r="N51" s="93" t="e">
        <f>#REF!</f>
        <v>#REF!</v>
      </c>
      <c r="O51" s="93" t="e">
        <f>#REF!</f>
        <v>#REF!</v>
      </c>
      <c r="P51" s="93" t="e">
        <f>#REF!</f>
        <v>#REF!</v>
      </c>
      <c r="Q51" s="93" t="e">
        <f>#REF!</f>
        <v>#REF!</v>
      </c>
      <c r="R51" s="93" t="e">
        <f>#REF!</f>
        <v>#REF!</v>
      </c>
      <c r="S51" s="93" t="e">
        <f>#REF!</f>
        <v>#REF!</v>
      </c>
      <c r="T51" s="93" t="e">
        <f>#REF!</f>
        <v>#REF!</v>
      </c>
      <c r="U51" s="93" t="e">
        <f>#REF!</f>
        <v>#REF!</v>
      </c>
      <c r="V51" s="513" t="e">
        <f>#REF!</f>
        <v>#REF!</v>
      </c>
      <c r="W51" s="513" t="e">
        <f>#REF!</f>
        <v>#REF!</v>
      </c>
      <c r="X51" s="513" t="e">
        <f>#REF!</f>
        <v>#REF!</v>
      </c>
    </row>
    <row r="52" spans="1:24" ht="15.95" customHeight="1">
      <c r="A52" s="96"/>
      <c r="B52" s="91"/>
      <c r="C52" s="91"/>
      <c r="D52" s="91" t="s">
        <v>11</v>
      </c>
      <c r="E52" s="547" t="s">
        <v>94</v>
      </c>
      <c r="F52" s="548"/>
      <c r="G52" s="108">
        <v>0.5</v>
      </c>
      <c r="H52" s="215"/>
      <c r="I52" s="108" t="e">
        <f>AVERAGE(I53:I54)*G52</f>
        <v>#REF!</v>
      </c>
      <c r="J52" s="161" t="e">
        <f>#REF!</f>
        <v>#REF!</v>
      </c>
      <c r="K52" s="108">
        <f>BPBD!L52</f>
        <v>0.5</v>
      </c>
      <c r="L52" s="108" t="e">
        <f>#REF!</f>
        <v>#REF!</v>
      </c>
      <c r="M52" s="108" t="e">
        <f>#REF!</f>
        <v>#REF!</v>
      </c>
      <c r="N52" s="108" t="e">
        <f>#REF!</f>
        <v>#REF!</v>
      </c>
      <c r="O52" s="108" t="e">
        <f>#REF!</f>
        <v>#REF!</v>
      </c>
      <c r="P52" s="108" t="e">
        <f>#REF!</f>
        <v>#REF!</v>
      </c>
      <c r="Q52" s="108" t="e">
        <f>#REF!</f>
        <v>#REF!</v>
      </c>
      <c r="R52" s="108" t="e">
        <f>#REF!</f>
        <v>#REF!</v>
      </c>
      <c r="S52" s="108" t="e">
        <f>#REF!</f>
        <v>#REF!</v>
      </c>
      <c r="T52" s="93" t="e">
        <f>#REF!</f>
        <v>#REF!</v>
      </c>
      <c r="U52" s="93" t="e">
        <f>#REF!</f>
        <v>#REF!</v>
      </c>
      <c r="V52" s="513" t="e">
        <f>#REF!</f>
        <v>#REF!</v>
      </c>
      <c r="W52" s="513" t="e">
        <f>#REF!</f>
        <v>#REF!</v>
      </c>
      <c r="X52" s="513" t="e">
        <f>#REF!</f>
        <v>#REF!</v>
      </c>
    </row>
    <row r="53" spans="1:24" ht="45">
      <c r="A53" s="138"/>
      <c r="B53" s="92"/>
      <c r="C53" s="92"/>
      <c r="D53" s="84"/>
      <c r="E53" s="92" t="s">
        <v>152</v>
      </c>
      <c r="F53" s="296" t="s">
        <v>604</v>
      </c>
      <c r="G53" s="93"/>
      <c r="H53" s="216"/>
      <c r="I53" s="93" t="e">
        <f t="shared" si="0"/>
        <v>#REF!</v>
      </c>
      <c r="J53" s="162" t="e">
        <f>#REF!</f>
        <v>#REF!</v>
      </c>
      <c r="K53" s="93">
        <f>BPBD!L53</f>
        <v>1</v>
      </c>
      <c r="L53" s="93" t="e">
        <f>#REF!</f>
        <v>#REF!</v>
      </c>
      <c r="M53" s="93" t="e">
        <f>#REF!</f>
        <v>#REF!</v>
      </c>
      <c r="N53" s="93" t="e">
        <f>#REF!</f>
        <v>#REF!</v>
      </c>
      <c r="O53" s="93" t="e">
        <f>#REF!</f>
        <v>#REF!</v>
      </c>
      <c r="P53" s="93" t="e">
        <f>#REF!</f>
        <v>#REF!</v>
      </c>
      <c r="Q53" s="93" t="e">
        <f>#REF!</f>
        <v>#REF!</v>
      </c>
      <c r="R53" s="93" t="e">
        <f>#REF!</f>
        <v>#REF!</v>
      </c>
      <c r="S53" s="93" t="e">
        <f>#REF!</f>
        <v>#REF!</v>
      </c>
      <c r="T53" s="93" t="e">
        <f>#REF!</f>
        <v>#REF!</v>
      </c>
      <c r="U53" s="93" t="e">
        <f>#REF!</f>
        <v>#REF!</v>
      </c>
      <c r="V53" s="513" t="e">
        <f>#REF!</f>
        <v>#REF!</v>
      </c>
      <c r="W53" s="513" t="e">
        <f>#REF!</f>
        <v>#REF!</v>
      </c>
      <c r="X53" s="513" t="e">
        <f>#REF!</f>
        <v>#REF!</v>
      </c>
    </row>
    <row r="54" spans="1:24" ht="45">
      <c r="A54" s="138"/>
      <c r="B54" s="92"/>
      <c r="C54" s="92"/>
      <c r="D54" s="84"/>
      <c r="E54" s="92" t="s">
        <v>155</v>
      </c>
      <c r="F54" s="296" t="s">
        <v>259</v>
      </c>
      <c r="G54" s="93"/>
      <c r="H54" s="216"/>
      <c r="I54" s="93" t="e">
        <f t="shared" si="0"/>
        <v>#REF!</v>
      </c>
      <c r="J54" s="162" t="e">
        <f>#REF!</f>
        <v>#REF!</v>
      </c>
      <c r="K54" s="93">
        <f>BPBD!L54</f>
        <v>1</v>
      </c>
      <c r="L54" s="93" t="e">
        <f>#REF!</f>
        <v>#REF!</v>
      </c>
      <c r="M54" s="93" t="e">
        <f>#REF!</f>
        <v>#REF!</v>
      </c>
      <c r="N54" s="93" t="e">
        <f>#REF!</f>
        <v>#REF!</v>
      </c>
      <c r="O54" s="93" t="e">
        <f>#REF!</f>
        <v>#REF!</v>
      </c>
      <c r="P54" s="93" t="e">
        <f>#REF!</f>
        <v>#REF!</v>
      </c>
      <c r="Q54" s="93" t="e">
        <f>#REF!</f>
        <v>#REF!</v>
      </c>
      <c r="R54" s="93" t="e">
        <f>#REF!</f>
        <v>#REF!</v>
      </c>
      <c r="S54" s="93" t="e">
        <f>#REF!</f>
        <v>#REF!</v>
      </c>
      <c r="T54" s="93" t="e">
        <f>#REF!</f>
        <v>#REF!</v>
      </c>
      <c r="U54" s="93" t="e">
        <f>#REF!</f>
        <v>#REF!</v>
      </c>
      <c r="V54" s="513" t="e">
        <f>#REF!</f>
        <v>#REF!</v>
      </c>
      <c r="W54" s="513" t="e">
        <f>#REF!</f>
        <v>#REF!</v>
      </c>
      <c r="X54" s="513" t="e">
        <f>#REF!</f>
        <v>#REF!</v>
      </c>
    </row>
    <row r="55" spans="1:24" ht="15" customHeight="1">
      <c r="A55" s="97"/>
      <c r="B55" s="97"/>
      <c r="C55" s="98">
        <v>5</v>
      </c>
      <c r="D55" s="614" t="s">
        <v>27</v>
      </c>
      <c r="E55" s="615"/>
      <c r="F55" s="616"/>
      <c r="G55" s="28">
        <f>SUM(G56:G76)</f>
        <v>1.4</v>
      </c>
      <c r="H55" s="214"/>
      <c r="I55" s="28" t="e">
        <f>SUM(I56,I60,I63,I70,I73,I76)</f>
        <v>#REF!</v>
      </c>
      <c r="J55" s="207" t="e">
        <f>#REF!</f>
        <v>#REF!</v>
      </c>
      <c r="K55" s="28">
        <f>BPBD!L55</f>
        <v>1.1703333333333334</v>
      </c>
      <c r="L55" s="28" t="e">
        <f>#REF!</f>
        <v>#REF!</v>
      </c>
      <c r="M55" s="28" t="e">
        <f>#REF!</f>
        <v>#REF!</v>
      </c>
      <c r="N55" s="28" t="e">
        <f>#REF!</f>
        <v>#REF!</v>
      </c>
      <c r="O55" s="28" t="e">
        <f>#REF!</f>
        <v>#REF!</v>
      </c>
      <c r="P55" s="28" t="e">
        <f>#REF!</f>
        <v>#REF!</v>
      </c>
      <c r="Q55" s="28" t="e">
        <f>#REF!</f>
        <v>#REF!</v>
      </c>
      <c r="R55" s="28" t="e">
        <f>#REF!</f>
        <v>#REF!</v>
      </c>
      <c r="S55" s="28" t="e">
        <f>#REF!</f>
        <v>#REF!</v>
      </c>
      <c r="T55" s="93" t="e">
        <f>#REF!</f>
        <v>#REF!</v>
      </c>
      <c r="U55" s="93" t="e">
        <f>#REF!</f>
        <v>#REF!</v>
      </c>
      <c r="V55" s="513" t="e">
        <f>#REF!</f>
        <v>#REF!</v>
      </c>
      <c r="W55" s="513" t="e">
        <f>#REF!</f>
        <v>#REF!</v>
      </c>
      <c r="X55" s="513" t="e">
        <f>#REF!</f>
        <v>#REF!</v>
      </c>
    </row>
    <row r="56" spans="1:24" ht="15.95" customHeight="1">
      <c r="A56" s="96"/>
      <c r="B56" s="91"/>
      <c r="C56" s="91"/>
      <c r="D56" s="91" t="s">
        <v>9</v>
      </c>
      <c r="E56" s="547" t="s">
        <v>132</v>
      </c>
      <c r="F56" s="548"/>
      <c r="G56" s="108">
        <v>0.2</v>
      </c>
      <c r="H56" s="215"/>
      <c r="I56" s="108" t="e">
        <f>AVERAGE(I57:I59)*G56</f>
        <v>#REF!</v>
      </c>
      <c r="J56" s="161" t="e">
        <f>#REF!</f>
        <v>#REF!</v>
      </c>
      <c r="K56" s="108">
        <f>BPBD!L56</f>
        <v>0.16666666666666669</v>
      </c>
      <c r="L56" s="108" t="e">
        <f>#REF!</f>
        <v>#REF!</v>
      </c>
      <c r="M56" s="108" t="e">
        <f>#REF!</f>
        <v>#REF!</v>
      </c>
      <c r="N56" s="108" t="e">
        <f>#REF!</f>
        <v>#REF!</v>
      </c>
      <c r="O56" s="108" t="e">
        <f>#REF!</f>
        <v>#REF!</v>
      </c>
      <c r="P56" s="108" t="e">
        <f>#REF!</f>
        <v>#REF!</v>
      </c>
      <c r="Q56" s="108" t="e">
        <f>#REF!</f>
        <v>#REF!</v>
      </c>
      <c r="R56" s="108" t="e">
        <f>#REF!</f>
        <v>#REF!</v>
      </c>
      <c r="S56" s="108" t="e">
        <f>#REF!</f>
        <v>#REF!</v>
      </c>
      <c r="T56" s="93" t="e">
        <f>#REF!</f>
        <v>#REF!</v>
      </c>
      <c r="U56" s="93" t="e">
        <f>#REF!</f>
        <v>#REF!</v>
      </c>
      <c r="V56" s="513" t="e">
        <f>#REF!</f>
        <v>#REF!</v>
      </c>
      <c r="W56" s="513" t="e">
        <f>#REF!</f>
        <v>#REF!</v>
      </c>
      <c r="X56" s="513" t="e">
        <f>#REF!</f>
        <v>#REF!</v>
      </c>
    </row>
    <row r="57" spans="1:24" ht="45">
      <c r="A57" s="138"/>
      <c r="B57" s="92"/>
      <c r="C57" s="92"/>
      <c r="D57" s="92"/>
      <c r="E57" s="92" t="s">
        <v>152</v>
      </c>
      <c r="F57" s="296" t="s">
        <v>283</v>
      </c>
      <c r="G57" s="93"/>
      <c r="H57" s="216"/>
      <c r="I57" s="93" t="e">
        <f t="shared" si="0"/>
        <v>#REF!</v>
      </c>
      <c r="J57" s="162" t="e">
        <f>#REF!</f>
        <v>#REF!</v>
      </c>
      <c r="K57" s="93">
        <f>BPBD!L57</f>
        <v>0.5</v>
      </c>
      <c r="L57" s="93" t="e">
        <f>#REF!</f>
        <v>#REF!</v>
      </c>
      <c r="M57" s="93" t="e">
        <f>#REF!</f>
        <v>#REF!</v>
      </c>
      <c r="N57" s="93" t="e">
        <f>#REF!</f>
        <v>#REF!</v>
      </c>
      <c r="O57" s="93" t="e">
        <f>#REF!</f>
        <v>#REF!</v>
      </c>
      <c r="P57" s="93" t="e">
        <f>#REF!</f>
        <v>#REF!</v>
      </c>
      <c r="Q57" s="93" t="e">
        <f>#REF!</f>
        <v>#REF!</v>
      </c>
      <c r="R57" s="93" t="e">
        <f>#REF!</f>
        <v>#REF!</v>
      </c>
      <c r="S57" s="93" t="e">
        <f>#REF!</f>
        <v>#REF!</v>
      </c>
      <c r="T57" s="93" t="e">
        <f>#REF!</f>
        <v>#REF!</v>
      </c>
      <c r="U57" s="93" t="e">
        <f>#REF!</f>
        <v>#REF!</v>
      </c>
      <c r="V57" s="513" t="e">
        <f>#REF!</f>
        <v>#REF!</v>
      </c>
      <c r="W57" s="513" t="e">
        <f>#REF!</f>
        <v>#REF!</v>
      </c>
      <c r="X57" s="513" t="e">
        <f>#REF!</f>
        <v>#REF!</v>
      </c>
    </row>
    <row r="58" spans="1:24" ht="30">
      <c r="A58" s="138"/>
      <c r="B58" s="92"/>
      <c r="C58" s="92"/>
      <c r="D58" s="92"/>
      <c r="E58" s="92" t="s">
        <v>155</v>
      </c>
      <c r="F58" s="296" t="s">
        <v>517</v>
      </c>
      <c r="G58" s="93"/>
      <c r="H58" s="216"/>
      <c r="I58" s="93" t="e">
        <f t="shared" si="0"/>
        <v>#REF!</v>
      </c>
      <c r="J58" s="162" t="e">
        <f>#REF!</f>
        <v>#REF!</v>
      </c>
      <c r="K58" s="93">
        <f>BPBD!L58</f>
        <v>1</v>
      </c>
      <c r="L58" s="93" t="e">
        <f>#REF!</f>
        <v>#REF!</v>
      </c>
      <c r="M58" s="93" t="e">
        <f>#REF!</f>
        <v>#REF!</v>
      </c>
      <c r="N58" s="93" t="e">
        <f>#REF!</f>
        <v>#REF!</v>
      </c>
      <c r="O58" s="93" t="e">
        <f>#REF!</f>
        <v>#REF!</v>
      </c>
      <c r="P58" s="93" t="e">
        <f>#REF!</f>
        <v>#REF!</v>
      </c>
      <c r="Q58" s="93" t="e">
        <f>#REF!</f>
        <v>#REF!</v>
      </c>
      <c r="R58" s="93" t="e">
        <f>#REF!</f>
        <v>#REF!</v>
      </c>
      <c r="S58" s="93" t="e">
        <f>#REF!</f>
        <v>#REF!</v>
      </c>
      <c r="T58" s="93" t="e">
        <f>#REF!</f>
        <v>#REF!</v>
      </c>
      <c r="U58" s="93" t="e">
        <f>#REF!</f>
        <v>#REF!</v>
      </c>
      <c r="V58" s="513" t="e">
        <f>#REF!</f>
        <v>#REF!</v>
      </c>
      <c r="W58" s="513" t="e">
        <f>#REF!</f>
        <v>#REF!</v>
      </c>
      <c r="X58" s="513" t="e">
        <f>#REF!</f>
        <v>#REF!</v>
      </c>
    </row>
    <row r="59" spans="1:24" ht="60">
      <c r="A59" s="138"/>
      <c r="B59" s="92"/>
      <c r="C59" s="92"/>
      <c r="D59" s="92"/>
      <c r="E59" s="92" t="s">
        <v>157</v>
      </c>
      <c r="F59" s="296" t="s">
        <v>284</v>
      </c>
      <c r="G59" s="93"/>
      <c r="H59" s="216"/>
      <c r="I59" s="93" t="e">
        <f t="shared" si="0"/>
        <v>#REF!</v>
      </c>
      <c r="J59" s="162" t="e">
        <f>#REF!</f>
        <v>#REF!</v>
      </c>
      <c r="K59" s="93">
        <f>BPBD!L59</f>
        <v>1</v>
      </c>
      <c r="L59" s="93" t="e">
        <f>#REF!</f>
        <v>#REF!</v>
      </c>
      <c r="M59" s="93" t="e">
        <f>#REF!</f>
        <v>#REF!</v>
      </c>
      <c r="N59" s="93" t="e">
        <f>#REF!</f>
        <v>#REF!</v>
      </c>
      <c r="O59" s="93" t="e">
        <f>#REF!</f>
        <v>#REF!</v>
      </c>
      <c r="P59" s="93" t="e">
        <f>#REF!</f>
        <v>#REF!</v>
      </c>
      <c r="Q59" s="93" t="e">
        <f>#REF!</f>
        <v>#REF!</v>
      </c>
      <c r="R59" s="93" t="e">
        <f>#REF!</f>
        <v>#REF!</v>
      </c>
      <c r="S59" s="93" t="e">
        <f>#REF!</f>
        <v>#REF!</v>
      </c>
      <c r="T59" s="93" t="e">
        <f>#REF!</f>
        <v>#REF!</v>
      </c>
      <c r="U59" s="93" t="e">
        <f>#REF!</f>
        <v>#REF!</v>
      </c>
      <c r="V59" s="513" t="e">
        <f>#REF!</f>
        <v>#REF!</v>
      </c>
      <c r="W59" s="513" t="e">
        <f>#REF!</f>
        <v>#REF!</v>
      </c>
      <c r="X59" s="513" t="e">
        <f>#REF!</f>
        <v>#REF!</v>
      </c>
    </row>
    <row r="60" spans="1:24">
      <c r="A60" s="96"/>
      <c r="B60" s="91"/>
      <c r="C60" s="91"/>
      <c r="D60" s="91" t="s">
        <v>11</v>
      </c>
      <c r="E60" s="547" t="s">
        <v>131</v>
      </c>
      <c r="F60" s="548"/>
      <c r="G60" s="108">
        <v>0.2</v>
      </c>
      <c r="H60" s="216"/>
      <c r="I60" s="108" t="e">
        <f>AVERAGE(I61:I62)*G60</f>
        <v>#REF!</v>
      </c>
      <c r="J60" s="161" t="e">
        <f>#REF!</f>
        <v>#REF!</v>
      </c>
      <c r="K60" s="108">
        <f>BPBD!L60</f>
        <v>0.13400000000000001</v>
      </c>
      <c r="L60" s="108" t="e">
        <f>#REF!</f>
        <v>#REF!</v>
      </c>
      <c r="M60" s="108" t="e">
        <f>#REF!</f>
        <v>#REF!</v>
      </c>
      <c r="N60" s="108" t="e">
        <f>#REF!</f>
        <v>#REF!</v>
      </c>
      <c r="O60" s="108" t="e">
        <f>#REF!</f>
        <v>#REF!</v>
      </c>
      <c r="P60" s="108" t="e">
        <f>#REF!</f>
        <v>#REF!</v>
      </c>
      <c r="Q60" s="108" t="e">
        <f>#REF!</f>
        <v>#REF!</v>
      </c>
      <c r="R60" s="108" t="e">
        <f>#REF!</f>
        <v>#REF!</v>
      </c>
      <c r="S60" s="108" t="e">
        <f>#REF!</f>
        <v>#REF!</v>
      </c>
      <c r="T60" s="93" t="e">
        <f>#REF!</f>
        <v>#REF!</v>
      </c>
      <c r="U60" s="93" t="e">
        <f>#REF!</f>
        <v>#REF!</v>
      </c>
      <c r="V60" s="513" t="e">
        <f>#REF!</f>
        <v>#REF!</v>
      </c>
      <c r="W60" s="513" t="e">
        <f>#REF!</f>
        <v>#REF!</v>
      </c>
      <c r="X60" s="513" t="e">
        <f>#REF!</f>
        <v>#REF!</v>
      </c>
    </row>
    <row r="61" spans="1:24" ht="15.95" customHeight="1">
      <c r="A61" s="138"/>
      <c r="B61" s="92"/>
      <c r="C61" s="92"/>
      <c r="D61" s="92"/>
      <c r="E61" s="92" t="s">
        <v>152</v>
      </c>
      <c r="F61" s="296" t="s">
        <v>518</v>
      </c>
      <c r="G61" s="93"/>
      <c r="H61" s="215"/>
      <c r="I61" s="93" t="e">
        <f t="shared" si="0"/>
        <v>#REF!</v>
      </c>
      <c r="J61" s="162" t="e">
        <f>#REF!</f>
        <v>#REF!</v>
      </c>
      <c r="K61" s="93">
        <f>BPBD!L61</f>
        <v>0.67</v>
      </c>
      <c r="L61" s="93" t="e">
        <f>#REF!</f>
        <v>#REF!</v>
      </c>
      <c r="M61" s="93" t="e">
        <f>#REF!</f>
        <v>#REF!</v>
      </c>
      <c r="N61" s="93" t="e">
        <f>#REF!</f>
        <v>#REF!</v>
      </c>
      <c r="O61" s="93" t="e">
        <f>#REF!</f>
        <v>#REF!</v>
      </c>
      <c r="P61" s="93" t="e">
        <f>#REF!</f>
        <v>#REF!</v>
      </c>
      <c r="Q61" s="93" t="e">
        <f>#REF!</f>
        <v>#REF!</v>
      </c>
      <c r="R61" s="93" t="e">
        <f>#REF!</f>
        <v>#REF!</v>
      </c>
      <c r="S61" s="93" t="e">
        <f>#REF!</f>
        <v>#REF!</v>
      </c>
      <c r="T61" s="93" t="e">
        <f>#REF!</f>
        <v>#REF!</v>
      </c>
      <c r="U61" s="93" t="e">
        <f>#REF!</f>
        <v>#REF!</v>
      </c>
      <c r="V61" s="513" t="e">
        <f>#REF!</f>
        <v>#REF!</v>
      </c>
      <c r="W61" s="513" t="e">
        <f>#REF!</f>
        <v>#REF!</v>
      </c>
      <c r="X61" s="513" t="e">
        <f>#REF!</f>
        <v>#REF!</v>
      </c>
    </row>
    <row r="62" spans="1:24" ht="75">
      <c r="A62" s="138"/>
      <c r="B62" s="92"/>
      <c r="C62" s="92"/>
      <c r="D62" s="92"/>
      <c r="E62" s="92" t="s">
        <v>155</v>
      </c>
      <c r="F62" s="296" t="s">
        <v>298</v>
      </c>
      <c r="G62" s="93"/>
      <c r="H62" s="216"/>
      <c r="I62" s="93" t="e">
        <f t="shared" si="0"/>
        <v>#REF!</v>
      </c>
      <c r="J62" s="162" t="e">
        <f>#REF!</f>
        <v>#REF!</v>
      </c>
      <c r="K62" s="93">
        <f>BPBD!L62</f>
        <v>0.67</v>
      </c>
      <c r="L62" s="93" t="e">
        <f>#REF!</f>
        <v>#REF!</v>
      </c>
      <c r="M62" s="93" t="e">
        <f>#REF!</f>
        <v>#REF!</v>
      </c>
      <c r="N62" s="93" t="e">
        <f>#REF!</f>
        <v>#REF!</v>
      </c>
      <c r="O62" s="93" t="e">
        <f>#REF!</f>
        <v>#REF!</v>
      </c>
      <c r="P62" s="93" t="e">
        <f>#REF!</f>
        <v>#REF!</v>
      </c>
      <c r="Q62" s="93" t="e">
        <f>#REF!</f>
        <v>#REF!</v>
      </c>
      <c r="R62" s="93" t="e">
        <f>#REF!</f>
        <v>#REF!</v>
      </c>
      <c r="S62" s="93" t="e">
        <f>#REF!</f>
        <v>#REF!</v>
      </c>
      <c r="T62" s="93" t="e">
        <f>#REF!</f>
        <v>#REF!</v>
      </c>
      <c r="U62" s="93" t="e">
        <f>#REF!</f>
        <v>#REF!</v>
      </c>
      <c r="V62" s="513" t="e">
        <f>#REF!</f>
        <v>#REF!</v>
      </c>
      <c r="W62" s="513" t="e">
        <f>#REF!</f>
        <v>#REF!</v>
      </c>
      <c r="X62" s="513" t="e">
        <f>#REF!</f>
        <v>#REF!</v>
      </c>
    </row>
    <row r="63" spans="1:24">
      <c r="A63" s="96"/>
      <c r="B63" s="91"/>
      <c r="C63" s="91"/>
      <c r="D63" s="91" t="s">
        <v>13</v>
      </c>
      <c r="E63" s="547" t="s">
        <v>134</v>
      </c>
      <c r="F63" s="548"/>
      <c r="G63" s="108">
        <v>0.4</v>
      </c>
      <c r="H63" s="216"/>
      <c r="I63" s="108" t="e">
        <f>AVERAGE(I64:I69)*G63</f>
        <v>#REF!</v>
      </c>
      <c r="J63" s="161" t="e">
        <f>#REF!</f>
        <v>#REF!</v>
      </c>
      <c r="K63" s="108">
        <f>BPBD!L63</f>
        <v>0.34466666666666668</v>
      </c>
      <c r="L63" s="108" t="e">
        <f>#REF!</f>
        <v>#REF!</v>
      </c>
      <c r="M63" s="108" t="e">
        <f>#REF!</f>
        <v>#REF!</v>
      </c>
      <c r="N63" s="108" t="e">
        <f>#REF!</f>
        <v>#REF!</v>
      </c>
      <c r="O63" s="108" t="e">
        <f>#REF!</f>
        <v>#REF!</v>
      </c>
      <c r="P63" s="108" t="e">
        <f>#REF!</f>
        <v>#REF!</v>
      </c>
      <c r="Q63" s="108" t="e">
        <f>#REF!</f>
        <v>#REF!</v>
      </c>
      <c r="R63" s="108" t="e">
        <f>#REF!</f>
        <v>#REF!</v>
      </c>
      <c r="S63" s="108" t="e">
        <f>#REF!</f>
        <v>#REF!</v>
      </c>
      <c r="T63" s="93" t="e">
        <f>#REF!</f>
        <v>#REF!</v>
      </c>
      <c r="U63" s="93" t="e">
        <f>#REF!</f>
        <v>#REF!</v>
      </c>
      <c r="V63" s="513" t="e">
        <f>#REF!</f>
        <v>#REF!</v>
      </c>
      <c r="W63" s="513" t="e">
        <f>#REF!</f>
        <v>#REF!</v>
      </c>
      <c r="X63" s="513" t="e">
        <f>#REF!</f>
        <v>#REF!</v>
      </c>
    </row>
    <row r="64" spans="1:24" ht="15.95" customHeight="1">
      <c r="A64" s="138"/>
      <c r="B64" s="92"/>
      <c r="C64" s="92"/>
      <c r="D64" s="92"/>
      <c r="E64" s="92" t="s">
        <v>152</v>
      </c>
      <c r="F64" s="296" t="s">
        <v>520</v>
      </c>
      <c r="G64" s="93"/>
      <c r="H64" s="215"/>
      <c r="I64" s="93" t="e">
        <f t="shared" si="0"/>
        <v>#REF!</v>
      </c>
      <c r="J64" s="162" t="e">
        <f>#REF!</f>
        <v>#REF!</v>
      </c>
      <c r="K64" s="93">
        <f>BPBD!L64</f>
        <v>1</v>
      </c>
      <c r="L64" s="93" t="e">
        <f>#REF!</f>
        <v>#REF!</v>
      </c>
      <c r="M64" s="93" t="e">
        <f>#REF!</f>
        <v>#REF!</v>
      </c>
      <c r="N64" s="93" t="e">
        <f>#REF!</f>
        <v>#REF!</v>
      </c>
      <c r="O64" s="93" t="e">
        <f>#REF!</f>
        <v>#REF!</v>
      </c>
      <c r="P64" s="93" t="e">
        <f>#REF!</f>
        <v>#REF!</v>
      </c>
      <c r="Q64" s="93" t="e">
        <f>#REF!</f>
        <v>#REF!</v>
      </c>
      <c r="R64" s="93" t="e">
        <f>#REF!</f>
        <v>#REF!</v>
      </c>
      <c r="S64" s="93" t="e">
        <f>#REF!</f>
        <v>#REF!</v>
      </c>
      <c r="T64" s="93" t="e">
        <f>#REF!</f>
        <v>#REF!</v>
      </c>
      <c r="U64" s="93" t="e">
        <f>#REF!</f>
        <v>#REF!</v>
      </c>
      <c r="V64" s="513" t="e">
        <f>#REF!</f>
        <v>#REF!</v>
      </c>
      <c r="W64" s="513" t="e">
        <f>#REF!</f>
        <v>#REF!</v>
      </c>
      <c r="X64" s="513" t="e">
        <f>#REF!</f>
        <v>#REF!</v>
      </c>
    </row>
    <row r="65" spans="1:24" ht="45">
      <c r="A65" s="138"/>
      <c r="B65" s="92"/>
      <c r="C65" s="92"/>
      <c r="D65" s="92"/>
      <c r="E65" s="92" t="s">
        <v>155</v>
      </c>
      <c r="F65" s="296" t="s">
        <v>521</v>
      </c>
      <c r="G65" s="93"/>
      <c r="H65" s="216"/>
      <c r="I65" s="93" t="e">
        <f t="shared" si="0"/>
        <v>#REF!</v>
      </c>
      <c r="J65" s="162" t="e">
        <f>#REF!</f>
        <v>#REF!</v>
      </c>
      <c r="K65" s="93">
        <f>BPBD!L65</f>
        <v>1</v>
      </c>
      <c r="L65" s="93" t="e">
        <f>#REF!</f>
        <v>#REF!</v>
      </c>
      <c r="M65" s="93" t="e">
        <f>#REF!</f>
        <v>#REF!</v>
      </c>
      <c r="N65" s="93" t="e">
        <f>#REF!</f>
        <v>#REF!</v>
      </c>
      <c r="O65" s="93" t="e">
        <f>#REF!</f>
        <v>#REF!</v>
      </c>
      <c r="P65" s="93" t="e">
        <f>#REF!</f>
        <v>#REF!</v>
      </c>
      <c r="Q65" s="93" t="e">
        <f>#REF!</f>
        <v>#REF!</v>
      </c>
      <c r="R65" s="93" t="e">
        <f>#REF!</f>
        <v>#REF!</v>
      </c>
      <c r="S65" s="93" t="e">
        <f>#REF!</f>
        <v>#REF!</v>
      </c>
      <c r="T65" s="93" t="e">
        <f>#REF!</f>
        <v>#REF!</v>
      </c>
      <c r="U65" s="93" t="e">
        <f>#REF!</f>
        <v>#REF!</v>
      </c>
      <c r="V65" s="513" t="e">
        <f>#REF!</f>
        <v>#REF!</v>
      </c>
      <c r="W65" s="513" t="e">
        <f>#REF!</f>
        <v>#REF!</v>
      </c>
      <c r="X65" s="513" t="e">
        <f>#REF!</f>
        <v>#REF!</v>
      </c>
    </row>
    <row r="66" spans="1:24" ht="60">
      <c r="A66" s="138"/>
      <c r="B66" s="92"/>
      <c r="C66" s="92"/>
      <c r="D66" s="92"/>
      <c r="E66" s="92" t="s">
        <v>157</v>
      </c>
      <c r="F66" s="296" t="s">
        <v>315</v>
      </c>
      <c r="G66" s="93"/>
      <c r="H66" s="216"/>
      <c r="I66" s="93" t="e">
        <f t="shared" si="0"/>
        <v>#REF!</v>
      </c>
      <c r="J66" s="162" t="e">
        <f>#REF!</f>
        <v>#REF!</v>
      </c>
      <c r="K66" s="93">
        <f>BPBD!L66</f>
        <v>1</v>
      </c>
      <c r="L66" s="93" t="e">
        <f>#REF!</f>
        <v>#REF!</v>
      </c>
      <c r="M66" s="93" t="e">
        <f>#REF!</f>
        <v>#REF!</v>
      </c>
      <c r="N66" s="93" t="e">
        <f>#REF!</f>
        <v>#REF!</v>
      </c>
      <c r="O66" s="93" t="e">
        <f>#REF!</f>
        <v>#REF!</v>
      </c>
      <c r="P66" s="93" t="e">
        <f>#REF!</f>
        <v>#REF!</v>
      </c>
      <c r="Q66" s="93" t="e">
        <f>#REF!</f>
        <v>#REF!</v>
      </c>
      <c r="R66" s="93" t="e">
        <f>#REF!</f>
        <v>#REF!</v>
      </c>
      <c r="S66" s="93" t="e">
        <f>#REF!</f>
        <v>#REF!</v>
      </c>
      <c r="T66" s="93" t="e">
        <f>#REF!</f>
        <v>#REF!</v>
      </c>
      <c r="U66" s="93" t="e">
        <f>#REF!</f>
        <v>#REF!</v>
      </c>
      <c r="V66" s="513" t="e">
        <f>#REF!</f>
        <v>#REF!</v>
      </c>
      <c r="W66" s="513" t="e">
        <f>#REF!</f>
        <v>#REF!</v>
      </c>
      <c r="X66" s="513" t="e">
        <f>#REF!</f>
        <v>#REF!</v>
      </c>
    </row>
    <row r="67" spans="1:24" ht="30">
      <c r="A67" s="138"/>
      <c r="B67" s="92"/>
      <c r="C67" s="92"/>
      <c r="D67" s="92"/>
      <c r="E67" s="92" t="s">
        <v>164</v>
      </c>
      <c r="F67" s="296" t="s">
        <v>316</v>
      </c>
      <c r="G67" s="93"/>
      <c r="H67" s="216"/>
      <c r="I67" s="93" t="e">
        <f t="shared" ref="I67:I130" si="1">AVERAGE(J67:S67)</f>
        <v>#REF!</v>
      </c>
      <c r="J67" s="162" t="e">
        <f>#REF!</f>
        <v>#REF!</v>
      </c>
      <c r="K67" s="93">
        <f>BPBD!L67</f>
        <v>0.75</v>
      </c>
      <c r="L67" s="93" t="e">
        <f>#REF!</f>
        <v>#REF!</v>
      </c>
      <c r="M67" s="93" t="e">
        <f>#REF!</f>
        <v>#REF!</v>
      </c>
      <c r="N67" s="93" t="e">
        <f>#REF!</f>
        <v>#REF!</v>
      </c>
      <c r="O67" s="93" t="e">
        <f>#REF!</f>
        <v>#REF!</v>
      </c>
      <c r="P67" s="93" t="e">
        <f>#REF!</f>
        <v>#REF!</v>
      </c>
      <c r="Q67" s="93" t="e">
        <f>#REF!</f>
        <v>#REF!</v>
      </c>
      <c r="R67" s="93" t="e">
        <f>#REF!</f>
        <v>#REF!</v>
      </c>
      <c r="S67" s="93" t="e">
        <f>#REF!</f>
        <v>#REF!</v>
      </c>
      <c r="T67" s="93" t="e">
        <f>#REF!</f>
        <v>#REF!</v>
      </c>
      <c r="U67" s="93" t="e">
        <f>#REF!</f>
        <v>#REF!</v>
      </c>
      <c r="V67" s="513" t="e">
        <f>#REF!</f>
        <v>#REF!</v>
      </c>
      <c r="W67" s="513" t="e">
        <f>#REF!</f>
        <v>#REF!</v>
      </c>
      <c r="X67" s="513" t="e">
        <f>#REF!</f>
        <v>#REF!</v>
      </c>
    </row>
    <row r="68" spans="1:24" ht="45">
      <c r="A68" s="138"/>
      <c r="B68" s="92"/>
      <c r="C68" s="92"/>
      <c r="D68" s="92"/>
      <c r="E68" s="92" t="s">
        <v>165</v>
      </c>
      <c r="F68" s="296" t="s">
        <v>317</v>
      </c>
      <c r="G68" s="93"/>
      <c r="H68" s="216"/>
      <c r="I68" s="93" t="e">
        <f t="shared" si="1"/>
        <v>#REF!</v>
      </c>
      <c r="J68" s="162" t="e">
        <f>#REF!</f>
        <v>#REF!</v>
      </c>
      <c r="K68" s="93">
        <f>BPBD!L68</f>
        <v>0.75</v>
      </c>
      <c r="L68" s="93" t="e">
        <f>#REF!</f>
        <v>#REF!</v>
      </c>
      <c r="M68" s="93" t="e">
        <f>#REF!</f>
        <v>#REF!</v>
      </c>
      <c r="N68" s="93" t="e">
        <f>#REF!</f>
        <v>#REF!</v>
      </c>
      <c r="O68" s="93" t="e">
        <f>#REF!</f>
        <v>#REF!</v>
      </c>
      <c r="P68" s="93" t="e">
        <f>#REF!</f>
        <v>#REF!</v>
      </c>
      <c r="Q68" s="93" t="e">
        <f>#REF!</f>
        <v>#REF!</v>
      </c>
      <c r="R68" s="93" t="e">
        <f>#REF!</f>
        <v>#REF!</v>
      </c>
      <c r="S68" s="93" t="e">
        <f>#REF!</f>
        <v>#REF!</v>
      </c>
      <c r="T68" s="93" t="e">
        <f>#REF!</f>
        <v>#REF!</v>
      </c>
      <c r="U68" s="93" t="e">
        <f>#REF!</f>
        <v>#REF!</v>
      </c>
      <c r="V68" s="513" t="e">
        <f>#REF!</f>
        <v>#REF!</v>
      </c>
      <c r="W68" s="513" t="e">
        <f>#REF!</f>
        <v>#REF!</v>
      </c>
      <c r="X68" s="513" t="e">
        <f>#REF!</f>
        <v>#REF!</v>
      </c>
    </row>
    <row r="69" spans="1:24" ht="75">
      <c r="A69" s="138"/>
      <c r="B69" s="92"/>
      <c r="C69" s="92"/>
      <c r="D69" s="92"/>
      <c r="E69" s="92" t="s">
        <v>167</v>
      </c>
      <c r="F69" s="296" t="s">
        <v>522</v>
      </c>
      <c r="G69" s="93"/>
      <c r="H69" s="216"/>
      <c r="I69" s="93" t="e">
        <f t="shared" si="1"/>
        <v>#REF!</v>
      </c>
      <c r="J69" s="162" t="e">
        <f>#REF!</f>
        <v>#REF!</v>
      </c>
      <c r="K69" s="93">
        <f>BPBD!L69</f>
        <v>0.67</v>
      </c>
      <c r="L69" s="93" t="e">
        <f>#REF!</f>
        <v>#REF!</v>
      </c>
      <c r="M69" s="93" t="e">
        <f>#REF!</f>
        <v>#REF!</v>
      </c>
      <c r="N69" s="93" t="e">
        <f>#REF!</f>
        <v>#REF!</v>
      </c>
      <c r="O69" s="93" t="e">
        <f>#REF!</f>
        <v>#REF!</v>
      </c>
      <c r="P69" s="93" t="e">
        <f>#REF!</f>
        <v>#REF!</v>
      </c>
      <c r="Q69" s="93" t="e">
        <f>#REF!</f>
        <v>#REF!</v>
      </c>
      <c r="R69" s="93" t="e">
        <f>#REF!</f>
        <v>#REF!</v>
      </c>
      <c r="S69" s="93" t="e">
        <f>#REF!</f>
        <v>#REF!</v>
      </c>
      <c r="T69" s="93" t="e">
        <f>#REF!</f>
        <v>#REF!</v>
      </c>
      <c r="U69" s="93" t="e">
        <f>#REF!</f>
        <v>#REF!</v>
      </c>
      <c r="V69" s="513" t="e">
        <f>#REF!</f>
        <v>#REF!</v>
      </c>
      <c r="W69" s="513" t="e">
        <f>#REF!</f>
        <v>#REF!</v>
      </c>
      <c r="X69" s="513" t="e">
        <f>#REF!</f>
        <v>#REF!</v>
      </c>
    </row>
    <row r="70" spans="1:24">
      <c r="A70" s="96"/>
      <c r="B70" s="91"/>
      <c r="C70" s="91"/>
      <c r="D70" s="91" t="s">
        <v>15</v>
      </c>
      <c r="E70" s="547" t="s">
        <v>135</v>
      </c>
      <c r="F70" s="548"/>
      <c r="G70" s="108">
        <v>0.2</v>
      </c>
      <c r="H70" s="216"/>
      <c r="I70" s="108" t="e">
        <f>AVERAGE(I71:I72)*G70</f>
        <v>#REF!</v>
      </c>
      <c r="J70" s="161" t="e">
        <f>#REF!</f>
        <v>#REF!</v>
      </c>
      <c r="K70" s="108">
        <f>BPBD!L70</f>
        <v>0.15000000000000002</v>
      </c>
      <c r="L70" s="108" t="e">
        <f>#REF!</f>
        <v>#REF!</v>
      </c>
      <c r="M70" s="108" t="e">
        <f>#REF!</f>
        <v>#REF!</v>
      </c>
      <c r="N70" s="108" t="e">
        <f>#REF!</f>
        <v>#REF!</v>
      </c>
      <c r="O70" s="108" t="e">
        <f>#REF!</f>
        <v>#REF!</v>
      </c>
      <c r="P70" s="108" t="e">
        <f>#REF!</f>
        <v>#REF!</v>
      </c>
      <c r="Q70" s="108" t="e">
        <f>#REF!</f>
        <v>#REF!</v>
      </c>
      <c r="R70" s="108" t="e">
        <f>#REF!</f>
        <v>#REF!</v>
      </c>
      <c r="S70" s="108" t="e">
        <f>#REF!</f>
        <v>#REF!</v>
      </c>
      <c r="T70" s="93" t="e">
        <f>#REF!</f>
        <v>#REF!</v>
      </c>
      <c r="U70" s="93" t="e">
        <f>#REF!</f>
        <v>#REF!</v>
      </c>
      <c r="V70" s="513" t="e">
        <f>#REF!</f>
        <v>#REF!</v>
      </c>
      <c r="W70" s="513" t="e">
        <f>#REF!</f>
        <v>#REF!</v>
      </c>
      <c r="X70" s="513" t="e">
        <f>#REF!</f>
        <v>#REF!</v>
      </c>
    </row>
    <row r="71" spans="1:24" ht="15.95" customHeight="1">
      <c r="A71" s="138"/>
      <c r="B71" s="92"/>
      <c r="C71" s="92"/>
      <c r="D71" s="92"/>
      <c r="E71" s="92" t="s">
        <v>152</v>
      </c>
      <c r="F71" s="296" t="s">
        <v>524</v>
      </c>
      <c r="G71" s="93"/>
      <c r="H71" s="215"/>
      <c r="I71" s="93" t="e">
        <f t="shared" si="1"/>
        <v>#REF!</v>
      </c>
      <c r="J71" s="162" t="e">
        <f>#REF!</f>
        <v>#REF!</v>
      </c>
      <c r="K71" s="93">
        <f>BPBD!L71</f>
        <v>1</v>
      </c>
      <c r="L71" s="93" t="e">
        <f>#REF!</f>
        <v>#REF!</v>
      </c>
      <c r="M71" s="93" t="e">
        <f>#REF!</f>
        <v>#REF!</v>
      </c>
      <c r="N71" s="93" t="e">
        <f>#REF!</f>
        <v>#REF!</v>
      </c>
      <c r="O71" s="93" t="e">
        <f>#REF!</f>
        <v>#REF!</v>
      </c>
      <c r="P71" s="93" t="e">
        <f>#REF!</f>
        <v>#REF!</v>
      </c>
      <c r="Q71" s="93" t="e">
        <f>#REF!</f>
        <v>#REF!</v>
      </c>
      <c r="R71" s="93" t="e">
        <f>#REF!</f>
        <v>#REF!</v>
      </c>
      <c r="S71" s="93" t="e">
        <f>#REF!</f>
        <v>#REF!</v>
      </c>
      <c r="T71" s="93" t="e">
        <f>#REF!</f>
        <v>#REF!</v>
      </c>
      <c r="U71" s="93" t="e">
        <f>#REF!</f>
        <v>#REF!</v>
      </c>
      <c r="V71" s="513" t="e">
        <f>#REF!</f>
        <v>#REF!</v>
      </c>
      <c r="W71" s="513" t="e">
        <f>#REF!</f>
        <v>#REF!</v>
      </c>
      <c r="X71" s="513" t="e">
        <f>#REF!</f>
        <v>#REF!</v>
      </c>
    </row>
    <row r="72" spans="1:24" ht="45">
      <c r="A72" s="138"/>
      <c r="B72" s="92"/>
      <c r="C72" s="92"/>
      <c r="D72" s="92"/>
      <c r="E72" s="92" t="s">
        <v>155</v>
      </c>
      <c r="F72" s="296" t="s">
        <v>747</v>
      </c>
      <c r="G72" s="93"/>
      <c r="H72" s="216"/>
      <c r="I72" s="93" t="e">
        <f t="shared" si="1"/>
        <v>#REF!</v>
      </c>
      <c r="J72" s="162" t="e">
        <f>#REF!</f>
        <v>#REF!</v>
      </c>
      <c r="K72" s="93">
        <f>BPBD!L72</f>
        <v>0.5</v>
      </c>
      <c r="L72" s="93" t="e">
        <f>#REF!</f>
        <v>#REF!</v>
      </c>
      <c r="M72" s="93" t="e">
        <f>#REF!</f>
        <v>#REF!</v>
      </c>
      <c r="N72" s="93" t="e">
        <f>#REF!</f>
        <v>#REF!</v>
      </c>
      <c r="O72" s="93" t="e">
        <f>#REF!</f>
        <v>#REF!</v>
      </c>
      <c r="P72" s="93" t="e">
        <f>#REF!</f>
        <v>#REF!</v>
      </c>
      <c r="Q72" s="93" t="e">
        <f>#REF!</f>
        <v>#REF!</v>
      </c>
      <c r="R72" s="93" t="e">
        <f>#REF!</f>
        <v>#REF!</v>
      </c>
      <c r="S72" s="93" t="e">
        <f>#REF!</f>
        <v>#REF!</v>
      </c>
      <c r="T72" s="93" t="e">
        <f>#REF!</f>
        <v>#REF!</v>
      </c>
      <c r="U72" s="93" t="e">
        <f>#REF!</f>
        <v>#REF!</v>
      </c>
      <c r="V72" s="513" t="e">
        <f>#REF!</f>
        <v>#REF!</v>
      </c>
      <c r="W72" s="513" t="e">
        <f>#REF!</f>
        <v>#REF!</v>
      </c>
      <c r="X72" s="513" t="e">
        <f>#REF!</f>
        <v>#REF!</v>
      </c>
    </row>
    <row r="73" spans="1:24">
      <c r="A73" s="96"/>
      <c r="B73" s="91"/>
      <c r="C73" s="91"/>
      <c r="D73" s="91" t="s">
        <v>32</v>
      </c>
      <c r="E73" s="547" t="s">
        <v>136</v>
      </c>
      <c r="F73" s="548"/>
      <c r="G73" s="108">
        <v>0.2</v>
      </c>
      <c r="H73" s="216"/>
      <c r="I73" s="108" t="e">
        <f>AVERAGE(I74:I75)*G73</f>
        <v>#REF!</v>
      </c>
      <c r="J73" s="161" t="e">
        <f>#REF!</f>
        <v>#REF!</v>
      </c>
      <c r="K73" s="108">
        <f>BPBD!L73</f>
        <v>0.17500000000000002</v>
      </c>
      <c r="L73" s="108" t="e">
        <f>#REF!</f>
        <v>#REF!</v>
      </c>
      <c r="M73" s="108" t="e">
        <f>#REF!</f>
        <v>#REF!</v>
      </c>
      <c r="N73" s="108" t="e">
        <f>#REF!</f>
        <v>#REF!</v>
      </c>
      <c r="O73" s="108" t="e">
        <f>#REF!</f>
        <v>#REF!</v>
      </c>
      <c r="P73" s="108" t="e">
        <f>#REF!</f>
        <v>#REF!</v>
      </c>
      <c r="Q73" s="108" t="e">
        <f>#REF!</f>
        <v>#REF!</v>
      </c>
      <c r="R73" s="108" t="e">
        <f>#REF!</f>
        <v>#REF!</v>
      </c>
      <c r="S73" s="108" t="e">
        <f>#REF!</f>
        <v>#REF!</v>
      </c>
      <c r="T73" s="93" t="e">
        <f>#REF!</f>
        <v>#REF!</v>
      </c>
      <c r="U73" s="93" t="e">
        <f>#REF!</f>
        <v>#REF!</v>
      </c>
      <c r="V73" s="513" t="e">
        <f>#REF!</f>
        <v>#REF!</v>
      </c>
      <c r="W73" s="513" t="e">
        <f>#REF!</f>
        <v>#REF!</v>
      </c>
      <c r="X73" s="513" t="e">
        <f>#REF!</f>
        <v>#REF!</v>
      </c>
    </row>
    <row r="74" spans="1:24" ht="15.95" customHeight="1">
      <c r="A74" s="138"/>
      <c r="B74" s="92"/>
      <c r="C74" s="92"/>
      <c r="D74" s="92"/>
      <c r="E74" s="92" t="s">
        <v>152</v>
      </c>
      <c r="F74" s="296" t="s">
        <v>525</v>
      </c>
      <c r="G74" s="93"/>
      <c r="H74" s="215"/>
      <c r="I74" s="93" t="e">
        <f t="shared" si="1"/>
        <v>#REF!</v>
      </c>
      <c r="J74" s="162" t="e">
        <f>#REF!</f>
        <v>#REF!</v>
      </c>
      <c r="K74" s="93">
        <f>BPBD!L74</f>
        <v>1</v>
      </c>
      <c r="L74" s="93" t="e">
        <f>#REF!</f>
        <v>#REF!</v>
      </c>
      <c r="M74" s="93" t="e">
        <f>#REF!</f>
        <v>#REF!</v>
      </c>
      <c r="N74" s="93" t="e">
        <f>#REF!</f>
        <v>#REF!</v>
      </c>
      <c r="O74" s="93" t="e">
        <f>#REF!</f>
        <v>#REF!</v>
      </c>
      <c r="P74" s="93" t="e">
        <f>#REF!</f>
        <v>#REF!</v>
      </c>
      <c r="Q74" s="93" t="e">
        <f>#REF!</f>
        <v>#REF!</v>
      </c>
      <c r="R74" s="93" t="e">
        <f>#REF!</f>
        <v>#REF!</v>
      </c>
      <c r="S74" s="93" t="e">
        <f>#REF!</f>
        <v>#REF!</v>
      </c>
      <c r="T74" s="93" t="e">
        <f>#REF!</f>
        <v>#REF!</v>
      </c>
      <c r="U74" s="93" t="e">
        <f>#REF!</f>
        <v>#REF!</v>
      </c>
      <c r="V74" s="513" t="e">
        <f>#REF!</f>
        <v>#REF!</v>
      </c>
      <c r="W74" s="513" t="e">
        <f>#REF!</f>
        <v>#REF!</v>
      </c>
      <c r="X74" s="513" t="e">
        <f>#REF!</f>
        <v>#REF!</v>
      </c>
    </row>
    <row r="75" spans="1:24" ht="30">
      <c r="A75" s="138"/>
      <c r="B75" s="92"/>
      <c r="C75" s="92"/>
      <c r="D75" s="92"/>
      <c r="E75" s="92" t="s">
        <v>155</v>
      </c>
      <c r="F75" s="296" t="s">
        <v>329</v>
      </c>
      <c r="G75" s="93"/>
      <c r="H75" s="216"/>
      <c r="I75" s="93" t="e">
        <f t="shared" si="1"/>
        <v>#REF!</v>
      </c>
      <c r="J75" s="162" t="e">
        <f>#REF!</f>
        <v>#REF!</v>
      </c>
      <c r="K75" s="93">
        <f>BPBD!L75</f>
        <v>0.75</v>
      </c>
      <c r="L75" s="93" t="e">
        <f>#REF!</f>
        <v>#REF!</v>
      </c>
      <c r="M75" s="93" t="e">
        <f>#REF!</f>
        <v>#REF!</v>
      </c>
      <c r="N75" s="93" t="e">
        <f>#REF!</f>
        <v>#REF!</v>
      </c>
      <c r="O75" s="93" t="e">
        <f>#REF!</f>
        <v>#REF!</v>
      </c>
      <c r="P75" s="93" t="e">
        <f>#REF!</f>
        <v>#REF!</v>
      </c>
      <c r="Q75" s="93" t="e">
        <f>#REF!</f>
        <v>#REF!</v>
      </c>
      <c r="R75" s="93" t="e">
        <f>#REF!</f>
        <v>#REF!</v>
      </c>
      <c r="S75" s="93" t="e">
        <f>#REF!</f>
        <v>#REF!</v>
      </c>
      <c r="T75" s="93" t="e">
        <f>#REF!</f>
        <v>#REF!</v>
      </c>
      <c r="U75" s="93" t="e">
        <f>#REF!</f>
        <v>#REF!</v>
      </c>
      <c r="V75" s="513" t="e">
        <f>#REF!</f>
        <v>#REF!</v>
      </c>
      <c r="W75" s="513" t="e">
        <f>#REF!</f>
        <v>#REF!</v>
      </c>
      <c r="X75" s="513" t="e">
        <f>#REF!</f>
        <v>#REF!</v>
      </c>
    </row>
    <row r="76" spans="1:24">
      <c r="A76" s="96"/>
      <c r="B76" s="91"/>
      <c r="C76" s="91"/>
      <c r="D76" s="91" t="s">
        <v>34</v>
      </c>
      <c r="E76" s="547" t="s">
        <v>95</v>
      </c>
      <c r="F76" s="548"/>
      <c r="G76" s="108">
        <v>0.2</v>
      </c>
      <c r="H76" s="216"/>
      <c r="I76" s="108" t="e">
        <f>AVERAGE(I77)*G76</f>
        <v>#REF!</v>
      </c>
      <c r="J76" s="161" t="e">
        <f>#REF!</f>
        <v>#REF!</v>
      </c>
      <c r="K76" s="108">
        <f>BPBD!L76</f>
        <v>0.2</v>
      </c>
      <c r="L76" s="108" t="e">
        <f>#REF!</f>
        <v>#REF!</v>
      </c>
      <c r="M76" s="108" t="e">
        <f>#REF!</f>
        <v>#REF!</v>
      </c>
      <c r="N76" s="108" t="e">
        <f>#REF!</f>
        <v>#REF!</v>
      </c>
      <c r="O76" s="108" t="e">
        <f>#REF!</f>
        <v>#REF!</v>
      </c>
      <c r="P76" s="108" t="e">
        <f>#REF!</f>
        <v>#REF!</v>
      </c>
      <c r="Q76" s="108" t="e">
        <f>#REF!</f>
        <v>#REF!</v>
      </c>
      <c r="R76" s="108" t="e">
        <f>#REF!</f>
        <v>#REF!</v>
      </c>
      <c r="S76" s="108" t="e">
        <f>#REF!</f>
        <v>#REF!</v>
      </c>
      <c r="T76" s="93" t="e">
        <f>#REF!</f>
        <v>#REF!</v>
      </c>
      <c r="U76" s="93" t="e">
        <f>#REF!</f>
        <v>#REF!</v>
      </c>
      <c r="V76" s="513" t="e">
        <f>#REF!</f>
        <v>#REF!</v>
      </c>
      <c r="W76" s="513" t="e">
        <f>#REF!</f>
        <v>#REF!</v>
      </c>
      <c r="X76" s="513" t="e">
        <f>#REF!</f>
        <v>#REF!</v>
      </c>
    </row>
    <row r="77" spans="1:24" ht="15.95" customHeight="1">
      <c r="A77" s="138"/>
      <c r="B77" s="92"/>
      <c r="C77" s="92"/>
      <c r="D77" s="92"/>
      <c r="E77" s="141" t="s">
        <v>59</v>
      </c>
      <c r="F77" s="296" t="s">
        <v>335</v>
      </c>
      <c r="G77" s="93"/>
      <c r="H77" s="215"/>
      <c r="I77" s="93" t="e">
        <f t="shared" si="1"/>
        <v>#REF!</v>
      </c>
      <c r="J77" s="162" t="e">
        <f>#REF!</f>
        <v>#REF!</v>
      </c>
      <c r="K77" s="93">
        <f>BPBD!L77</f>
        <v>1</v>
      </c>
      <c r="L77" s="93" t="e">
        <f>#REF!</f>
        <v>#REF!</v>
      </c>
      <c r="M77" s="93" t="e">
        <f>#REF!</f>
        <v>#REF!</v>
      </c>
      <c r="N77" s="93" t="e">
        <f>#REF!</f>
        <v>#REF!</v>
      </c>
      <c r="O77" s="93" t="e">
        <f>#REF!</f>
        <v>#REF!</v>
      </c>
      <c r="P77" s="93" t="e">
        <f>#REF!</f>
        <v>#REF!</v>
      </c>
      <c r="Q77" s="93" t="e">
        <f>#REF!</f>
        <v>#REF!</v>
      </c>
      <c r="R77" s="93" t="e">
        <f>#REF!</f>
        <v>#REF!</v>
      </c>
      <c r="S77" s="93" t="e">
        <f>#REF!</f>
        <v>#REF!</v>
      </c>
      <c r="T77" s="93" t="e">
        <f>#REF!</f>
        <v>#REF!</v>
      </c>
      <c r="U77" s="93" t="e">
        <f>#REF!</f>
        <v>#REF!</v>
      </c>
      <c r="V77" s="513" t="e">
        <f>#REF!</f>
        <v>#REF!</v>
      </c>
      <c r="W77" s="513" t="e">
        <f>#REF!</f>
        <v>#REF!</v>
      </c>
      <c r="X77" s="513" t="e">
        <f>#REF!</f>
        <v>#REF!</v>
      </c>
    </row>
    <row r="78" spans="1:24">
      <c r="A78" s="97"/>
      <c r="B78" s="97"/>
      <c r="C78" s="98">
        <v>6</v>
      </c>
      <c r="D78" s="35" t="s">
        <v>40</v>
      </c>
      <c r="E78" s="36"/>
      <c r="F78" s="30"/>
      <c r="G78" s="28">
        <f>SUM(G79:G86)</f>
        <v>2.5</v>
      </c>
      <c r="H78" s="216"/>
      <c r="I78" s="28" t="e">
        <f>SUM(I79,I86)</f>
        <v>#REF!</v>
      </c>
      <c r="J78" s="207" t="e">
        <f>#REF!</f>
        <v>#REF!</v>
      </c>
      <c r="K78" s="28">
        <f>BPBD!L78</f>
        <v>2.2524999999999999</v>
      </c>
      <c r="L78" s="28" t="e">
        <f>#REF!</f>
        <v>#REF!</v>
      </c>
      <c r="M78" s="28" t="e">
        <f>#REF!</f>
        <v>#REF!</v>
      </c>
      <c r="N78" s="28" t="e">
        <f>#REF!</f>
        <v>#REF!</v>
      </c>
      <c r="O78" s="28" t="e">
        <f>#REF!</f>
        <v>#REF!</v>
      </c>
      <c r="P78" s="28" t="e">
        <f>#REF!</f>
        <v>#REF!</v>
      </c>
      <c r="Q78" s="28" t="e">
        <f>#REF!</f>
        <v>#REF!</v>
      </c>
      <c r="R78" s="28" t="e">
        <f>#REF!</f>
        <v>#REF!</v>
      </c>
      <c r="S78" s="28" t="e">
        <f>#REF!</f>
        <v>#REF!</v>
      </c>
      <c r="T78" s="93" t="e">
        <f>#REF!</f>
        <v>#REF!</v>
      </c>
      <c r="U78" s="93" t="e">
        <f>#REF!</f>
        <v>#REF!</v>
      </c>
      <c r="V78" s="513" t="e">
        <f>#REF!</f>
        <v>#REF!</v>
      </c>
      <c r="W78" s="513" t="e">
        <f>#REF!</f>
        <v>#REF!</v>
      </c>
      <c r="X78" s="513" t="e">
        <f>#REF!</f>
        <v>#REF!</v>
      </c>
    </row>
    <row r="79" spans="1:24">
      <c r="A79" s="96"/>
      <c r="B79" s="91"/>
      <c r="C79" s="91"/>
      <c r="D79" s="91" t="s">
        <v>9</v>
      </c>
      <c r="E79" s="547" t="s">
        <v>96</v>
      </c>
      <c r="F79" s="548"/>
      <c r="G79" s="108">
        <v>1</v>
      </c>
      <c r="H79" s="214"/>
      <c r="I79" s="108" t="e">
        <f>AVERAGE(I80:I85)*G79</f>
        <v>#REF!</v>
      </c>
      <c r="J79" s="161" t="e">
        <f>#REF!</f>
        <v>#REF!</v>
      </c>
      <c r="K79" s="108">
        <f>BPBD!L79</f>
        <v>1</v>
      </c>
      <c r="L79" s="108" t="e">
        <f>#REF!</f>
        <v>#REF!</v>
      </c>
      <c r="M79" s="108" t="e">
        <f>#REF!</f>
        <v>#REF!</v>
      </c>
      <c r="N79" s="108" t="e">
        <f>#REF!</f>
        <v>#REF!</v>
      </c>
      <c r="O79" s="108" t="e">
        <f>#REF!</f>
        <v>#REF!</v>
      </c>
      <c r="P79" s="108" t="e">
        <f>#REF!</f>
        <v>#REF!</v>
      </c>
      <c r="Q79" s="108" t="e">
        <f>#REF!</f>
        <v>#REF!</v>
      </c>
      <c r="R79" s="108" t="e">
        <f>#REF!</f>
        <v>#REF!</v>
      </c>
      <c r="S79" s="108" t="e">
        <f>#REF!</f>
        <v>#REF!</v>
      </c>
      <c r="T79" s="93" t="e">
        <f>#REF!</f>
        <v>#REF!</v>
      </c>
      <c r="U79" s="93" t="e">
        <f>#REF!</f>
        <v>#REF!</v>
      </c>
      <c r="V79" s="513" t="e">
        <f>#REF!</f>
        <v>#REF!</v>
      </c>
      <c r="W79" s="513" t="e">
        <f>#REF!</f>
        <v>#REF!</v>
      </c>
      <c r="X79" s="513" t="e">
        <f>#REF!</f>
        <v>#REF!</v>
      </c>
    </row>
    <row r="80" spans="1:24" ht="15.95" customHeight="1">
      <c r="A80" s="138"/>
      <c r="B80" s="92"/>
      <c r="C80" s="92"/>
      <c r="D80" s="92"/>
      <c r="E80" s="92" t="s">
        <v>152</v>
      </c>
      <c r="F80" s="296" t="s">
        <v>591</v>
      </c>
      <c r="G80" s="93"/>
      <c r="H80" s="215"/>
      <c r="I80" s="93" t="e">
        <f t="shared" si="1"/>
        <v>#REF!</v>
      </c>
      <c r="J80" s="162" t="e">
        <f>#REF!</f>
        <v>#REF!</v>
      </c>
      <c r="K80" s="93">
        <f>BPBD!L80</f>
        <v>1</v>
      </c>
      <c r="L80" s="93" t="e">
        <f>#REF!</f>
        <v>#REF!</v>
      </c>
      <c r="M80" s="93" t="e">
        <f>#REF!</f>
        <v>#REF!</v>
      </c>
      <c r="N80" s="93" t="e">
        <f>#REF!</f>
        <v>#REF!</v>
      </c>
      <c r="O80" s="93" t="e">
        <f>#REF!</f>
        <v>#REF!</v>
      </c>
      <c r="P80" s="93" t="e">
        <f>#REF!</f>
        <v>#REF!</v>
      </c>
      <c r="Q80" s="93" t="e">
        <f>#REF!</f>
        <v>#REF!</v>
      </c>
      <c r="R80" s="93" t="e">
        <f>#REF!</f>
        <v>#REF!</v>
      </c>
      <c r="S80" s="93" t="e">
        <f>#REF!</f>
        <v>#REF!</v>
      </c>
      <c r="T80" s="93" t="e">
        <f>#REF!</f>
        <v>#REF!</v>
      </c>
      <c r="U80" s="93" t="e">
        <f>#REF!</f>
        <v>#REF!</v>
      </c>
      <c r="V80" s="513" t="e">
        <f>#REF!</f>
        <v>#REF!</v>
      </c>
      <c r="W80" s="513" t="e">
        <f>#REF!</f>
        <v>#REF!</v>
      </c>
      <c r="X80" s="513" t="e">
        <f>#REF!</f>
        <v>#REF!</v>
      </c>
    </row>
    <row r="81" spans="1:24" ht="45">
      <c r="A81" s="138"/>
      <c r="B81" s="92"/>
      <c r="C81" s="92"/>
      <c r="D81" s="92"/>
      <c r="E81" s="92" t="s">
        <v>155</v>
      </c>
      <c r="F81" s="296" t="s">
        <v>592</v>
      </c>
      <c r="G81" s="93"/>
      <c r="H81" s="216"/>
      <c r="I81" s="93" t="e">
        <f t="shared" si="1"/>
        <v>#REF!</v>
      </c>
      <c r="J81" s="162" t="e">
        <f>#REF!</f>
        <v>#REF!</v>
      </c>
      <c r="K81" s="93">
        <f>BPBD!L81</f>
        <v>1</v>
      </c>
      <c r="L81" s="93" t="e">
        <f>#REF!</f>
        <v>#REF!</v>
      </c>
      <c r="M81" s="93" t="e">
        <f>#REF!</f>
        <v>#REF!</v>
      </c>
      <c r="N81" s="93" t="e">
        <f>#REF!</f>
        <v>#REF!</v>
      </c>
      <c r="O81" s="93" t="e">
        <f>#REF!</f>
        <v>#REF!</v>
      </c>
      <c r="P81" s="93" t="e">
        <f>#REF!</f>
        <v>#REF!</v>
      </c>
      <c r="Q81" s="93" t="e">
        <f>#REF!</f>
        <v>#REF!</v>
      </c>
      <c r="R81" s="93" t="e">
        <f>#REF!</f>
        <v>#REF!</v>
      </c>
      <c r="S81" s="93" t="e">
        <f>#REF!</f>
        <v>#REF!</v>
      </c>
      <c r="T81" s="93" t="e">
        <f>#REF!</f>
        <v>#REF!</v>
      </c>
      <c r="U81" s="93" t="e">
        <f>#REF!</f>
        <v>#REF!</v>
      </c>
      <c r="V81" s="513" t="e">
        <f>#REF!</f>
        <v>#REF!</v>
      </c>
      <c r="W81" s="513" t="e">
        <f>#REF!</f>
        <v>#REF!</v>
      </c>
      <c r="X81" s="513" t="e">
        <f>#REF!</f>
        <v>#REF!</v>
      </c>
    </row>
    <row r="82" spans="1:24" ht="45">
      <c r="A82" s="138"/>
      <c r="B82" s="92"/>
      <c r="C82" s="92"/>
      <c r="D82" s="92"/>
      <c r="E82" s="92" t="s">
        <v>157</v>
      </c>
      <c r="F82" s="296" t="s">
        <v>371</v>
      </c>
      <c r="G82" s="93"/>
      <c r="H82" s="216"/>
      <c r="I82" s="93" t="e">
        <f t="shared" si="1"/>
        <v>#REF!</v>
      </c>
      <c r="J82" s="162" t="e">
        <f>#REF!</f>
        <v>#REF!</v>
      </c>
      <c r="K82" s="93">
        <f>BPBD!L82</f>
        <v>1</v>
      </c>
      <c r="L82" s="93" t="e">
        <f>#REF!</f>
        <v>#REF!</v>
      </c>
      <c r="M82" s="93" t="e">
        <f>#REF!</f>
        <v>#REF!</v>
      </c>
      <c r="N82" s="93" t="e">
        <f>#REF!</f>
        <v>#REF!</v>
      </c>
      <c r="O82" s="93" t="e">
        <f>#REF!</f>
        <v>#REF!</v>
      </c>
      <c r="P82" s="93" t="e">
        <f>#REF!</f>
        <v>#REF!</v>
      </c>
      <c r="Q82" s="93" t="e">
        <f>#REF!</f>
        <v>#REF!</v>
      </c>
      <c r="R82" s="93" t="e">
        <f>#REF!</f>
        <v>#REF!</v>
      </c>
      <c r="S82" s="93" t="e">
        <f>#REF!</f>
        <v>#REF!</v>
      </c>
      <c r="T82" s="93" t="e">
        <f>#REF!</f>
        <v>#REF!</v>
      </c>
      <c r="U82" s="93" t="e">
        <f>#REF!</f>
        <v>#REF!</v>
      </c>
      <c r="V82" s="513" t="e">
        <f>#REF!</f>
        <v>#REF!</v>
      </c>
      <c r="W82" s="513" t="e">
        <f>#REF!</f>
        <v>#REF!</v>
      </c>
      <c r="X82" s="513" t="e">
        <f>#REF!</f>
        <v>#REF!</v>
      </c>
    </row>
    <row r="83" spans="1:24" ht="45">
      <c r="A83" s="138"/>
      <c r="B83" s="92"/>
      <c r="C83" s="92"/>
      <c r="D83" s="92"/>
      <c r="E83" s="92" t="s">
        <v>164</v>
      </c>
      <c r="F83" s="296" t="s">
        <v>369</v>
      </c>
      <c r="G83" s="93"/>
      <c r="H83" s="216"/>
      <c r="I83" s="93" t="e">
        <f t="shared" si="1"/>
        <v>#REF!</v>
      </c>
      <c r="J83" s="162" t="e">
        <f>#REF!</f>
        <v>#REF!</v>
      </c>
      <c r="K83" s="93">
        <f>BPBD!L83</f>
        <v>1</v>
      </c>
      <c r="L83" s="93" t="e">
        <f>#REF!</f>
        <v>#REF!</v>
      </c>
      <c r="M83" s="93" t="e">
        <f>#REF!</f>
        <v>#REF!</v>
      </c>
      <c r="N83" s="93" t="e">
        <f>#REF!</f>
        <v>#REF!</v>
      </c>
      <c r="O83" s="93" t="e">
        <f>#REF!</f>
        <v>#REF!</v>
      </c>
      <c r="P83" s="93" t="e">
        <f>#REF!</f>
        <v>#REF!</v>
      </c>
      <c r="Q83" s="93" t="e">
        <f>#REF!</f>
        <v>#REF!</v>
      </c>
      <c r="R83" s="93" t="e">
        <f>#REF!</f>
        <v>#REF!</v>
      </c>
      <c r="S83" s="93" t="e">
        <f>#REF!</f>
        <v>#REF!</v>
      </c>
      <c r="T83" s="93" t="e">
        <f>#REF!</f>
        <v>#REF!</v>
      </c>
      <c r="U83" s="93" t="e">
        <f>#REF!</f>
        <v>#REF!</v>
      </c>
      <c r="V83" s="513" t="e">
        <f>#REF!</f>
        <v>#REF!</v>
      </c>
      <c r="W83" s="513" t="e">
        <f>#REF!</f>
        <v>#REF!</v>
      </c>
      <c r="X83" s="513" t="e">
        <f>#REF!</f>
        <v>#REF!</v>
      </c>
    </row>
    <row r="84" spans="1:24" ht="45">
      <c r="A84" s="138"/>
      <c r="B84" s="92"/>
      <c r="C84" s="92"/>
      <c r="D84" s="92"/>
      <c r="E84" s="92" t="s">
        <v>165</v>
      </c>
      <c r="F84" s="296" t="s">
        <v>370</v>
      </c>
      <c r="G84" s="93"/>
      <c r="H84" s="216"/>
      <c r="I84" s="93" t="e">
        <f t="shared" si="1"/>
        <v>#REF!</v>
      </c>
      <c r="J84" s="162" t="e">
        <f>#REF!</f>
        <v>#REF!</v>
      </c>
      <c r="K84" s="93">
        <f>BPBD!L84</f>
        <v>1</v>
      </c>
      <c r="L84" s="93" t="e">
        <f>#REF!</f>
        <v>#REF!</v>
      </c>
      <c r="M84" s="93" t="e">
        <f>#REF!</f>
        <v>#REF!</v>
      </c>
      <c r="N84" s="93" t="e">
        <f>#REF!</f>
        <v>#REF!</v>
      </c>
      <c r="O84" s="93" t="e">
        <f>#REF!</f>
        <v>#REF!</v>
      </c>
      <c r="P84" s="93" t="e">
        <f>#REF!</f>
        <v>#REF!</v>
      </c>
      <c r="Q84" s="93" t="e">
        <f>#REF!</f>
        <v>#REF!</v>
      </c>
      <c r="R84" s="93" t="e">
        <f>#REF!</f>
        <v>#REF!</v>
      </c>
      <c r="S84" s="93" t="e">
        <f>#REF!</f>
        <v>#REF!</v>
      </c>
      <c r="T84" s="93" t="e">
        <f>#REF!</f>
        <v>#REF!</v>
      </c>
      <c r="U84" s="93" t="e">
        <f>#REF!</f>
        <v>#REF!</v>
      </c>
      <c r="V84" s="513" t="e">
        <f>#REF!</f>
        <v>#REF!</v>
      </c>
      <c r="W84" s="513" t="e">
        <f>#REF!</f>
        <v>#REF!</v>
      </c>
      <c r="X84" s="513" t="e">
        <f>#REF!</f>
        <v>#REF!</v>
      </c>
    </row>
    <row r="85" spans="1:24" ht="45">
      <c r="A85" s="138"/>
      <c r="B85" s="92"/>
      <c r="C85" s="92"/>
      <c r="D85" s="92"/>
      <c r="E85" s="92" t="s">
        <v>167</v>
      </c>
      <c r="F85" s="296" t="s">
        <v>371</v>
      </c>
      <c r="G85" s="93"/>
      <c r="H85" s="216"/>
      <c r="I85" s="93" t="e">
        <f t="shared" si="1"/>
        <v>#REF!</v>
      </c>
      <c r="J85" s="162" t="e">
        <f>#REF!</f>
        <v>#REF!</v>
      </c>
      <c r="K85" s="93">
        <f>BPBD!L85</f>
        <v>1</v>
      </c>
      <c r="L85" s="93" t="e">
        <f>#REF!</f>
        <v>#REF!</v>
      </c>
      <c r="M85" s="93" t="e">
        <f>#REF!</f>
        <v>#REF!</v>
      </c>
      <c r="N85" s="93" t="e">
        <f>#REF!</f>
        <v>#REF!</v>
      </c>
      <c r="O85" s="93" t="e">
        <f>#REF!</f>
        <v>#REF!</v>
      </c>
      <c r="P85" s="93" t="e">
        <f>#REF!</f>
        <v>#REF!</v>
      </c>
      <c r="Q85" s="93" t="e">
        <f>#REF!</f>
        <v>#REF!</v>
      </c>
      <c r="R85" s="93" t="e">
        <f>#REF!</f>
        <v>#REF!</v>
      </c>
      <c r="S85" s="93" t="e">
        <f>#REF!</f>
        <v>#REF!</v>
      </c>
      <c r="T85" s="93" t="e">
        <f>#REF!</f>
        <v>#REF!</v>
      </c>
      <c r="U85" s="93" t="e">
        <f>#REF!</f>
        <v>#REF!</v>
      </c>
      <c r="V85" s="513" t="e">
        <f>#REF!</f>
        <v>#REF!</v>
      </c>
      <c r="W85" s="513" t="e">
        <f>#REF!</f>
        <v>#REF!</v>
      </c>
      <c r="X85" s="513" t="e">
        <f>#REF!</f>
        <v>#REF!</v>
      </c>
    </row>
    <row r="86" spans="1:24">
      <c r="A86" s="96"/>
      <c r="B86" s="91"/>
      <c r="C86" s="91"/>
      <c r="D86" s="91" t="s">
        <v>11</v>
      </c>
      <c r="E86" s="547" t="s">
        <v>97</v>
      </c>
      <c r="F86" s="548"/>
      <c r="G86" s="108">
        <v>1.5</v>
      </c>
      <c r="H86" s="216"/>
      <c r="I86" s="108" t="e">
        <f>AVERAGE(I87:I88)*G86</f>
        <v>#REF!</v>
      </c>
      <c r="J86" s="161" t="e">
        <f>#REF!</f>
        <v>#REF!</v>
      </c>
      <c r="K86" s="108">
        <f>BPBD!L86</f>
        <v>1.2524999999999999</v>
      </c>
      <c r="L86" s="108" t="e">
        <f>#REF!</f>
        <v>#REF!</v>
      </c>
      <c r="M86" s="108" t="e">
        <f>#REF!</f>
        <v>#REF!</v>
      </c>
      <c r="N86" s="108" t="e">
        <f>#REF!</f>
        <v>#REF!</v>
      </c>
      <c r="O86" s="108" t="e">
        <f>#REF!</f>
        <v>#REF!</v>
      </c>
      <c r="P86" s="108" t="e">
        <f>#REF!</f>
        <v>#REF!</v>
      </c>
      <c r="Q86" s="108" t="e">
        <f>#REF!</f>
        <v>#REF!</v>
      </c>
      <c r="R86" s="108" t="e">
        <f>#REF!</f>
        <v>#REF!</v>
      </c>
      <c r="S86" s="108" t="e">
        <f>#REF!</f>
        <v>#REF!</v>
      </c>
      <c r="T86" s="93" t="e">
        <f>#REF!</f>
        <v>#REF!</v>
      </c>
      <c r="U86" s="93" t="e">
        <f>#REF!</f>
        <v>#REF!</v>
      </c>
      <c r="V86" s="513" t="e">
        <f>#REF!</f>
        <v>#REF!</v>
      </c>
      <c r="W86" s="513" t="e">
        <f>#REF!</f>
        <v>#REF!</v>
      </c>
      <c r="X86" s="513" t="e">
        <f>#REF!</f>
        <v>#REF!</v>
      </c>
    </row>
    <row r="87" spans="1:24" ht="15.95" customHeight="1">
      <c r="A87" s="138"/>
      <c r="B87" s="92"/>
      <c r="C87" s="92"/>
      <c r="D87" s="84"/>
      <c r="E87" s="92" t="s">
        <v>152</v>
      </c>
      <c r="F87" s="296" t="s">
        <v>587</v>
      </c>
      <c r="G87" s="93"/>
      <c r="H87" s="215"/>
      <c r="I87" s="93" t="e">
        <f t="shared" si="1"/>
        <v>#REF!</v>
      </c>
      <c r="J87" s="162" t="e">
        <f>#REF!</f>
        <v>#REF!</v>
      </c>
      <c r="K87" s="93">
        <f>BPBD!L87</f>
        <v>0.67</v>
      </c>
      <c r="L87" s="93" t="e">
        <f>#REF!</f>
        <v>#REF!</v>
      </c>
      <c r="M87" s="93" t="e">
        <f>#REF!</f>
        <v>#REF!</v>
      </c>
      <c r="N87" s="93" t="e">
        <f>#REF!</f>
        <v>#REF!</v>
      </c>
      <c r="O87" s="93" t="e">
        <f>#REF!</f>
        <v>#REF!</v>
      </c>
      <c r="P87" s="93" t="e">
        <f>#REF!</f>
        <v>#REF!</v>
      </c>
      <c r="Q87" s="93" t="e">
        <f>#REF!</f>
        <v>#REF!</v>
      </c>
      <c r="R87" s="93" t="e">
        <f>#REF!</f>
        <v>#REF!</v>
      </c>
      <c r="S87" s="93" t="e">
        <f>#REF!</f>
        <v>#REF!</v>
      </c>
      <c r="T87" s="93" t="e">
        <f>#REF!</f>
        <v>#REF!</v>
      </c>
      <c r="U87" s="93" t="e">
        <f>#REF!</f>
        <v>#REF!</v>
      </c>
      <c r="V87" s="513" t="e">
        <f>#REF!</f>
        <v>#REF!</v>
      </c>
      <c r="W87" s="513" t="e">
        <f>#REF!</f>
        <v>#REF!</v>
      </c>
      <c r="X87" s="513" t="e">
        <f>#REF!</f>
        <v>#REF!</v>
      </c>
    </row>
    <row r="88" spans="1:24" ht="30">
      <c r="A88" s="138"/>
      <c r="B88" s="92"/>
      <c r="C88" s="92"/>
      <c r="D88" s="84"/>
      <c r="E88" s="92" t="s">
        <v>155</v>
      </c>
      <c r="F88" s="296" t="s">
        <v>372</v>
      </c>
      <c r="G88" s="93"/>
      <c r="H88" s="216"/>
      <c r="I88" s="93" t="e">
        <f t="shared" si="1"/>
        <v>#REF!</v>
      </c>
      <c r="J88" s="162" t="e">
        <f>#REF!</f>
        <v>#REF!</v>
      </c>
      <c r="K88" s="93">
        <f>BPBD!L88</f>
        <v>1</v>
      </c>
      <c r="L88" s="93" t="e">
        <f>#REF!</f>
        <v>#REF!</v>
      </c>
      <c r="M88" s="93" t="e">
        <f>#REF!</f>
        <v>#REF!</v>
      </c>
      <c r="N88" s="93" t="e">
        <f>#REF!</f>
        <v>#REF!</v>
      </c>
      <c r="O88" s="93" t="e">
        <f>#REF!</f>
        <v>#REF!</v>
      </c>
      <c r="P88" s="93" t="e">
        <f>#REF!</f>
        <v>#REF!</v>
      </c>
      <c r="Q88" s="93" t="e">
        <f>#REF!</f>
        <v>#REF!</v>
      </c>
      <c r="R88" s="93" t="e">
        <f>#REF!</f>
        <v>#REF!</v>
      </c>
      <c r="S88" s="93" t="e">
        <f>#REF!</f>
        <v>#REF!</v>
      </c>
      <c r="T88" s="93" t="e">
        <f>#REF!</f>
        <v>#REF!</v>
      </c>
      <c r="U88" s="93" t="e">
        <f>#REF!</f>
        <v>#REF!</v>
      </c>
      <c r="V88" s="513" t="e">
        <f>#REF!</f>
        <v>#REF!</v>
      </c>
      <c r="W88" s="513" t="e">
        <f>#REF!</f>
        <v>#REF!</v>
      </c>
      <c r="X88" s="513" t="e">
        <f>#REF!</f>
        <v>#REF!</v>
      </c>
    </row>
    <row r="89" spans="1:24">
      <c r="A89" s="97"/>
      <c r="B89" s="97"/>
      <c r="C89" s="98">
        <v>7</v>
      </c>
      <c r="D89" s="614" t="s">
        <v>43</v>
      </c>
      <c r="E89" s="615"/>
      <c r="F89" s="616"/>
      <c r="G89" s="28">
        <f>SUM(G90:G116)</f>
        <v>2.2000000000000002</v>
      </c>
      <c r="H89" s="216"/>
      <c r="I89" s="28" t="e">
        <f>SUM(I90,I95,I102,I106,I108,I113)</f>
        <v>#REF!</v>
      </c>
      <c r="J89" s="207" t="e">
        <f>#REF!</f>
        <v>#REF!</v>
      </c>
      <c r="K89" s="28">
        <f>BPBD!L89</f>
        <v>1.3745833333333333</v>
      </c>
      <c r="L89" s="28" t="e">
        <f>#REF!</f>
        <v>#REF!</v>
      </c>
      <c r="M89" s="28" t="e">
        <f>#REF!</f>
        <v>#REF!</v>
      </c>
      <c r="N89" s="28" t="e">
        <f>#REF!</f>
        <v>#REF!</v>
      </c>
      <c r="O89" s="28" t="e">
        <f>#REF!</f>
        <v>#REF!</v>
      </c>
      <c r="P89" s="28" t="e">
        <f>#REF!</f>
        <v>#REF!</v>
      </c>
      <c r="Q89" s="28" t="e">
        <f>#REF!</f>
        <v>#REF!</v>
      </c>
      <c r="R89" s="28" t="e">
        <f>#REF!</f>
        <v>#REF!</v>
      </c>
      <c r="S89" s="28" t="e">
        <f>#REF!</f>
        <v>#REF!</v>
      </c>
      <c r="T89" s="93" t="e">
        <f>#REF!</f>
        <v>#REF!</v>
      </c>
      <c r="U89" s="93" t="e">
        <f>#REF!</f>
        <v>#REF!</v>
      </c>
      <c r="V89" s="513" t="e">
        <f>#REF!</f>
        <v>#REF!</v>
      </c>
      <c r="W89" s="513" t="e">
        <f>#REF!</f>
        <v>#REF!</v>
      </c>
      <c r="X89" s="513" t="e">
        <f>#REF!</f>
        <v>#REF!</v>
      </c>
    </row>
    <row r="90" spans="1:24" ht="15" customHeight="1">
      <c r="A90" s="96"/>
      <c r="B90" s="91"/>
      <c r="C90" s="91"/>
      <c r="D90" s="91" t="s">
        <v>9</v>
      </c>
      <c r="E90" s="547" t="s">
        <v>103</v>
      </c>
      <c r="F90" s="548"/>
      <c r="G90" s="108">
        <v>0.3</v>
      </c>
      <c r="H90" s="214"/>
      <c r="I90" s="108" t="e">
        <f>AVERAGE(I91:I94)*G90</f>
        <v>#REF!</v>
      </c>
      <c r="J90" s="161" t="e">
        <f>#REF!</f>
        <v>#REF!</v>
      </c>
      <c r="K90" s="108">
        <f>BPBD!L90</f>
        <v>0.26250000000000001</v>
      </c>
      <c r="L90" s="108" t="e">
        <f>#REF!</f>
        <v>#REF!</v>
      </c>
      <c r="M90" s="108" t="e">
        <f>#REF!</f>
        <v>#REF!</v>
      </c>
      <c r="N90" s="108" t="e">
        <f>#REF!</f>
        <v>#REF!</v>
      </c>
      <c r="O90" s="108" t="e">
        <f>#REF!</f>
        <v>#REF!</v>
      </c>
      <c r="P90" s="108" t="e">
        <f>#REF!</f>
        <v>#REF!</v>
      </c>
      <c r="Q90" s="108" t="e">
        <f>#REF!</f>
        <v>#REF!</v>
      </c>
      <c r="R90" s="108" t="e">
        <f>#REF!</f>
        <v>#REF!</v>
      </c>
      <c r="S90" s="108" t="e">
        <f>#REF!</f>
        <v>#REF!</v>
      </c>
      <c r="T90" s="93" t="e">
        <f>#REF!</f>
        <v>#REF!</v>
      </c>
      <c r="U90" s="93" t="e">
        <f>#REF!</f>
        <v>#REF!</v>
      </c>
      <c r="V90" s="513" t="e">
        <f>#REF!</f>
        <v>#REF!</v>
      </c>
      <c r="W90" s="513" t="e">
        <f>#REF!</f>
        <v>#REF!</v>
      </c>
      <c r="X90" s="513" t="e">
        <f>#REF!</f>
        <v>#REF!</v>
      </c>
    </row>
    <row r="91" spans="1:24" ht="15.95" customHeight="1">
      <c r="A91" s="138"/>
      <c r="B91" s="92"/>
      <c r="C91" s="92"/>
      <c r="D91" s="92"/>
      <c r="E91" s="92" t="s">
        <v>152</v>
      </c>
      <c r="F91" s="296" t="s">
        <v>763</v>
      </c>
      <c r="G91" s="93"/>
      <c r="H91" s="215"/>
      <c r="I91" s="93" t="e">
        <f t="shared" si="1"/>
        <v>#REF!</v>
      </c>
      <c r="J91" s="162" t="e">
        <f>#REF!</f>
        <v>#REF!</v>
      </c>
      <c r="K91" s="93">
        <f>BPBD!L91</f>
        <v>0.5</v>
      </c>
      <c r="L91" s="93" t="e">
        <f>#REF!</f>
        <v>#REF!</v>
      </c>
      <c r="M91" s="93" t="e">
        <f>#REF!</f>
        <v>#REF!</v>
      </c>
      <c r="N91" s="93" t="e">
        <f>#REF!</f>
        <v>#REF!</v>
      </c>
      <c r="O91" s="93" t="e">
        <f>#REF!</f>
        <v>#REF!</v>
      </c>
      <c r="P91" s="93" t="e">
        <f>#REF!</f>
        <v>#REF!</v>
      </c>
      <c r="Q91" s="93" t="e">
        <f>#REF!</f>
        <v>#REF!</v>
      </c>
      <c r="R91" s="93" t="e">
        <f>#REF!</f>
        <v>#REF!</v>
      </c>
      <c r="S91" s="93" t="e">
        <f>#REF!</f>
        <v>#REF!</v>
      </c>
      <c r="T91" s="93" t="e">
        <f>#REF!</f>
        <v>#REF!</v>
      </c>
      <c r="U91" s="93" t="e">
        <f>#REF!</f>
        <v>#REF!</v>
      </c>
      <c r="V91" s="513" t="e">
        <f>#REF!</f>
        <v>#REF!</v>
      </c>
      <c r="W91" s="513" t="e">
        <f>#REF!</f>
        <v>#REF!</v>
      </c>
      <c r="X91" s="513" t="e">
        <f>#REF!</f>
        <v>#REF!</v>
      </c>
    </row>
    <row r="92" spans="1:24" ht="30">
      <c r="A92" s="138"/>
      <c r="B92" s="92"/>
      <c r="C92" s="92"/>
      <c r="D92" s="92"/>
      <c r="E92" s="92" t="s">
        <v>155</v>
      </c>
      <c r="F92" s="296" t="s">
        <v>399</v>
      </c>
      <c r="G92" s="93"/>
      <c r="H92" s="216"/>
      <c r="I92" s="93" t="e">
        <f t="shared" si="1"/>
        <v>#REF!</v>
      </c>
      <c r="J92" s="162" t="e">
        <f>#REF!</f>
        <v>#REF!</v>
      </c>
      <c r="K92" s="93">
        <f>BPBD!L92</f>
        <v>1</v>
      </c>
      <c r="L92" s="93" t="e">
        <f>#REF!</f>
        <v>#REF!</v>
      </c>
      <c r="M92" s="93" t="e">
        <f>#REF!</f>
        <v>#REF!</v>
      </c>
      <c r="N92" s="93" t="e">
        <f>#REF!</f>
        <v>#REF!</v>
      </c>
      <c r="O92" s="93" t="e">
        <f>#REF!</f>
        <v>#REF!</v>
      </c>
      <c r="P92" s="93" t="e">
        <f>#REF!</f>
        <v>#REF!</v>
      </c>
      <c r="Q92" s="93" t="e">
        <f>#REF!</f>
        <v>#REF!</v>
      </c>
      <c r="R92" s="93" t="e">
        <f>#REF!</f>
        <v>#REF!</v>
      </c>
      <c r="S92" s="93" t="e">
        <f>#REF!</f>
        <v>#REF!</v>
      </c>
      <c r="T92" s="93" t="e">
        <f>#REF!</f>
        <v>#REF!</v>
      </c>
      <c r="U92" s="93" t="e">
        <f>#REF!</f>
        <v>#REF!</v>
      </c>
      <c r="V92" s="513" t="e">
        <f>#REF!</f>
        <v>#REF!</v>
      </c>
      <c r="W92" s="513" t="e">
        <f>#REF!</f>
        <v>#REF!</v>
      </c>
      <c r="X92" s="513" t="e">
        <f>#REF!</f>
        <v>#REF!</v>
      </c>
    </row>
    <row r="93" spans="1:24" ht="30">
      <c r="A93" s="138"/>
      <c r="B93" s="92"/>
      <c r="C93" s="92"/>
      <c r="D93" s="92"/>
      <c r="E93" s="92" t="s">
        <v>157</v>
      </c>
      <c r="F93" s="296" t="s">
        <v>400</v>
      </c>
      <c r="G93" s="93"/>
      <c r="H93" s="216"/>
      <c r="I93" s="93" t="e">
        <f t="shared" si="1"/>
        <v>#REF!</v>
      </c>
      <c r="J93" s="162" t="e">
        <f>#REF!</f>
        <v>#REF!</v>
      </c>
      <c r="K93" s="93">
        <f>BPBD!L93</f>
        <v>1</v>
      </c>
      <c r="L93" s="93" t="e">
        <f>#REF!</f>
        <v>#REF!</v>
      </c>
      <c r="M93" s="93" t="e">
        <f>#REF!</f>
        <v>#REF!</v>
      </c>
      <c r="N93" s="93" t="e">
        <f>#REF!</f>
        <v>#REF!</v>
      </c>
      <c r="O93" s="93" t="e">
        <f>#REF!</f>
        <v>#REF!</v>
      </c>
      <c r="P93" s="93" t="e">
        <f>#REF!</f>
        <v>#REF!</v>
      </c>
      <c r="Q93" s="93" t="e">
        <f>#REF!</f>
        <v>#REF!</v>
      </c>
      <c r="R93" s="93" t="e">
        <f>#REF!</f>
        <v>#REF!</v>
      </c>
      <c r="S93" s="93" t="e">
        <f>#REF!</f>
        <v>#REF!</v>
      </c>
      <c r="T93" s="93" t="e">
        <f>#REF!</f>
        <v>#REF!</v>
      </c>
      <c r="U93" s="93" t="e">
        <f>#REF!</f>
        <v>#REF!</v>
      </c>
      <c r="V93" s="513" t="e">
        <f>#REF!</f>
        <v>#REF!</v>
      </c>
      <c r="W93" s="513" t="e">
        <f>#REF!</f>
        <v>#REF!</v>
      </c>
      <c r="X93" s="513" t="e">
        <f>#REF!</f>
        <v>#REF!</v>
      </c>
    </row>
    <row r="94" spans="1:24" ht="30">
      <c r="A94" s="138"/>
      <c r="B94" s="92"/>
      <c r="C94" s="92"/>
      <c r="D94" s="92"/>
      <c r="E94" s="92" t="s">
        <v>164</v>
      </c>
      <c r="F94" s="296" t="s">
        <v>401</v>
      </c>
      <c r="G94" s="93"/>
      <c r="H94" s="216"/>
      <c r="I94" s="93" t="e">
        <f t="shared" si="1"/>
        <v>#REF!</v>
      </c>
      <c r="J94" s="162" t="e">
        <f>#REF!</f>
        <v>#REF!</v>
      </c>
      <c r="K94" s="93">
        <f>BPBD!L94</f>
        <v>1</v>
      </c>
      <c r="L94" s="93" t="e">
        <f>#REF!</f>
        <v>#REF!</v>
      </c>
      <c r="M94" s="93" t="e">
        <f>#REF!</f>
        <v>#REF!</v>
      </c>
      <c r="N94" s="93" t="e">
        <f>#REF!</f>
        <v>#REF!</v>
      </c>
      <c r="O94" s="93" t="e">
        <f>#REF!</f>
        <v>#REF!</v>
      </c>
      <c r="P94" s="93" t="e">
        <f>#REF!</f>
        <v>#REF!</v>
      </c>
      <c r="Q94" s="93" t="e">
        <f>#REF!</f>
        <v>#REF!</v>
      </c>
      <c r="R94" s="93" t="e">
        <f>#REF!</f>
        <v>#REF!</v>
      </c>
      <c r="S94" s="93" t="e">
        <f>#REF!</f>
        <v>#REF!</v>
      </c>
      <c r="T94" s="93" t="e">
        <f>#REF!</f>
        <v>#REF!</v>
      </c>
      <c r="U94" s="93" t="e">
        <f>#REF!</f>
        <v>#REF!</v>
      </c>
      <c r="V94" s="513" t="e">
        <f>#REF!</f>
        <v>#REF!</v>
      </c>
      <c r="W94" s="513" t="e">
        <f>#REF!</f>
        <v>#REF!</v>
      </c>
      <c r="X94" s="513" t="e">
        <f>#REF!</f>
        <v>#REF!</v>
      </c>
    </row>
    <row r="95" spans="1:24">
      <c r="A95" s="96"/>
      <c r="B95" s="91"/>
      <c r="C95" s="91"/>
      <c r="D95" s="91" t="s">
        <v>11</v>
      </c>
      <c r="E95" s="547" t="s">
        <v>71</v>
      </c>
      <c r="F95" s="548"/>
      <c r="G95" s="108">
        <v>0.3</v>
      </c>
      <c r="H95" s="216"/>
      <c r="I95" s="108" t="e">
        <f>AVERAGE(I96:I101)*G95</f>
        <v>#REF!</v>
      </c>
      <c r="J95" s="161" t="e">
        <f>#REF!</f>
        <v>#REF!</v>
      </c>
      <c r="K95" s="108">
        <f>BPBD!L95</f>
        <v>0.11600000000000001</v>
      </c>
      <c r="L95" s="108" t="e">
        <f>#REF!</f>
        <v>#REF!</v>
      </c>
      <c r="M95" s="108" t="e">
        <f>#REF!</f>
        <v>#REF!</v>
      </c>
      <c r="N95" s="108" t="e">
        <f>#REF!</f>
        <v>#REF!</v>
      </c>
      <c r="O95" s="108" t="e">
        <f>#REF!</f>
        <v>#REF!</v>
      </c>
      <c r="P95" s="108" t="e">
        <f>#REF!</f>
        <v>#REF!</v>
      </c>
      <c r="Q95" s="108" t="e">
        <f>#REF!</f>
        <v>#REF!</v>
      </c>
      <c r="R95" s="108" t="e">
        <f>#REF!</f>
        <v>#REF!</v>
      </c>
      <c r="S95" s="108" t="e">
        <f>#REF!</f>
        <v>#REF!</v>
      </c>
      <c r="T95" s="93" t="e">
        <f>#REF!</f>
        <v>#REF!</v>
      </c>
      <c r="U95" s="93" t="e">
        <f>#REF!</f>
        <v>#REF!</v>
      </c>
      <c r="V95" s="513" t="e">
        <f>#REF!</f>
        <v>#REF!</v>
      </c>
      <c r="W95" s="513" t="e">
        <f>#REF!</f>
        <v>#REF!</v>
      </c>
      <c r="X95" s="513" t="e">
        <f>#REF!</f>
        <v>#REF!</v>
      </c>
    </row>
    <row r="96" spans="1:24" ht="15.95" customHeight="1">
      <c r="A96" s="138"/>
      <c r="B96" s="92"/>
      <c r="C96" s="92"/>
      <c r="D96" s="92"/>
      <c r="E96" s="92" t="s">
        <v>152</v>
      </c>
      <c r="F96" s="296" t="s">
        <v>561</v>
      </c>
      <c r="G96" s="93"/>
      <c r="H96" s="215"/>
      <c r="I96" s="93" t="e">
        <f t="shared" si="1"/>
        <v>#REF!</v>
      </c>
      <c r="J96" s="162" t="e">
        <f>#REF!</f>
        <v>#REF!</v>
      </c>
      <c r="K96" s="93">
        <f>BPBD!L96</f>
        <v>0.5</v>
      </c>
      <c r="L96" s="93" t="e">
        <f>#REF!</f>
        <v>#REF!</v>
      </c>
      <c r="M96" s="93" t="e">
        <f>#REF!</f>
        <v>#REF!</v>
      </c>
      <c r="N96" s="93" t="e">
        <f>#REF!</f>
        <v>#REF!</v>
      </c>
      <c r="O96" s="93" t="e">
        <f>#REF!</f>
        <v>#REF!</v>
      </c>
      <c r="P96" s="93" t="e">
        <f>#REF!</f>
        <v>#REF!</v>
      </c>
      <c r="Q96" s="93" t="e">
        <f>#REF!</f>
        <v>#REF!</v>
      </c>
      <c r="R96" s="93" t="e">
        <f>#REF!</f>
        <v>#REF!</v>
      </c>
      <c r="S96" s="93" t="e">
        <f>#REF!</f>
        <v>#REF!</v>
      </c>
      <c r="T96" s="93" t="e">
        <f>#REF!</f>
        <v>#REF!</v>
      </c>
      <c r="U96" s="93" t="e">
        <f>#REF!</f>
        <v>#REF!</v>
      </c>
      <c r="V96" s="513" t="e">
        <f>#REF!</f>
        <v>#REF!</v>
      </c>
      <c r="W96" s="513" t="e">
        <f>#REF!</f>
        <v>#REF!</v>
      </c>
      <c r="X96" s="513" t="e">
        <f>#REF!</f>
        <v>#REF!</v>
      </c>
    </row>
    <row r="97" spans="1:24" ht="30">
      <c r="A97" s="138"/>
      <c r="B97" s="92"/>
      <c r="C97" s="92"/>
      <c r="D97" s="92"/>
      <c r="E97" s="92" t="s">
        <v>155</v>
      </c>
      <c r="F97" s="296" t="s">
        <v>560</v>
      </c>
      <c r="G97" s="93"/>
      <c r="H97" s="216"/>
      <c r="I97" s="93" t="e">
        <f t="shared" si="1"/>
        <v>#REF!</v>
      </c>
      <c r="J97" s="162" t="e">
        <f>#REF!</f>
        <v>#REF!</v>
      </c>
      <c r="K97" s="93">
        <f>BPBD!L97</f>
        <v>0.33</v>
      </c>
      <c r="L97" s="93" t="e">
        <f>#REF!</f>
        <v>#REF!</v>
      </c>
      <c r="M97" s="93" t="e">
        <f>#REF!</f>
        <v>#REF!</v>
      </c>
      <c r="N97" s="93" t="e">
        <f>#REF!</f>
        <v>#REF!</v>
      </c>
      <c r="O97" s="93" t="e">
        <f>#REF!</f>
        <v>#REF!</v>
      </c>
      <c r="P97" s="93" t="e">
        <f>#REF!</f>
        <v>#REF!</v>
      </c>
      <c r="Q97" s="93" t="e">
        <f>#REF!</f>
        <v>#REF!</v>
      </c>
      <c r="R97" s="93" t="e">
        <f>#REF!</f>
        <v>#REF!</v>
      </c>
      <c r="S97" s="93" t="e">
        <f>#REF!</f>
        <v>#REF!</v>
      </c>
      <c r="T97" s="93" t="e">
        <f>#REF!</f>
        <v>#REF!</v>
      </c>
      <c r="U97" s="93" t="e">
        <f>#REF!</f>
        <v>#REF!</v>
      </c>
      <c r="V97" s="513" t="e">
        <f>#REF!</f>
        <v>#REF!</v>
      </c>
      <c r="W97" s="513" t="e">
        <f>#REF!</f>
        <v>#REF!</v>
      </c>
      <c r="X97" s="513" t="e">
        <f>#REF!</f>
        <v>#REF!</v>
      </c>
    </row>
    <row r="98" spans="1:24" ht="60">
      <c r="A98" s="138"/>
      <c r="B98" s="92"/>
      <c r="C98" s="92"/>
      <c r="D98" s="92"/>
      <c r="E98" s="92" t="s">
        <v>157</v>
      </c>
      <c r="F98" s="296" t="s">
        <v>408</v>
      </c>
      <c r="G98" s="93"/>
      <c r="H98" s="216"/>
      <c r="I98" s="93" t="e">
        <f t="shared" si="1"/>
        <v>#REF!</v>
      </c>
      <c r="J98" s="162" t="e">
        <f>#REF!</f>
        <v>#REF!</v>
      </c>
      <c r="K98" s="93">
        <f>BPBD!L98</f>
        <v>0.33</v>
      </c>
      <c r="L98" s="93" t="e">
        <f>#REF!</f>
        <v>#REF!</v>
      </c>
      <c r="M98" s="93" t="e">
        <f>#REF!</f>
        <v>#REF!</v>
      </c>
      <c r="N98" s="93" t="e">
        <f>#REF!</f>
        <v>#REF!</v>
      </c>
      <c r="O98" s="93" t="e">
        <f>#REF!</f>
        <v>#REF!</v>
      </c>
      <c r="P98" s="93" t="e">
        <f>#REF!</f>
        <v>#REF!</v>
      </c>
      <c r="Q98" s="93" t="e">
        <f>#REF!</f>
        <v>#REF!</v>
      </c>
      <c r="R98" s="93" t="e">
        <f>#REF!</f>
        <v>#REF!</v>
      </c>
      <c r="S98" s="93" t="e">
        <f>#REF!</f>
        <v>#REF!</v>
      </c>
      <c r="T98" s="93" t="e">
        <f>#REF!</f>
        <v>#REF!</v>
      </c>
      <c r="U98" s="93" t="e">
        <f>#REF!</f>
        <v>#REF!</v>
      </c>
      <c r="V98" s="513" t="e">
        <f>#REF!</f>
        <v>#REF!</v>
      </c>
      <c r="W98" s="513" t="e">
        <f>#REF!</f>
        <v>#REF!</v>
      </c>
      <c r="X98" s="513" t="e">
        <f>#REF!</f>
        <v>#REF!</v>
      </c>
    </row>
    <row r="99" spans="1:24" ht="60">
      <c r="A99" s="138"/>
      <c r="B99" s="92"/>
      <c r="C99" s="92"/>
      <c r="D99" s="92"/>
      <c r="E99" s="92" t="s">
        <v>164</v>
      </c>
      <c r="F99" s="296" t="s">
        <v>770</v>
      </c>
      <c r="G99" s="93"/>
      <c r="H99" s="216"/>
      <c r="I99" s="93" t="e">
        <f t="shared" si="1"/>
        <v>#REF!</v>
      </c>
      <c r="J99" s="162" t="e">
        <f>#REF!</f>
        <v>#REF!</v>
      </c>
      <c r="K99" s="93">
        <f>BPBD!L99</f>
        <v>0.33</v>
      </c>
      <c r="L99" s="93" t="e">
        <f>#REF!</f>
        <v>#REF!</v>
      </c>
      <c r="M99" s="93" t="e">
        <f>#REF!</f>
        <v>#REF!</v>
      </c>
      <c r="N99" s="93" t="e">
        <f>#REF!</f>
        <v>#REF!</v>
      </c>
      <c r="O99" s="93" t="e">
        <f>#REF!</f>
        <v>#REF!</v>
      </c>
      <c r="P99" s="93" t="e">
        <f>#REF!</f>
        <v>#REF!</v>
      </c>
      <c r="Q99" s="93" t="e">
        <f>#REF!</f>
        <v>#REF!</v>
      </c>
      <c r="R99" s="93" t="e">
        <f>#REF!</f>
        <v>#REF!</v>
      </c>
      <c r="S99" s="93" t="e">
        <f>#REF!</f>
        <v>#REF!</v>
      </c>
      <c r="T99" s="93" t="e">
        <f>#REF!</f>
        <v>#REF!</v>
      </c>
      <c r="U99" s="93" t="e">
        <f>#REF!</f>
        <v>#REF!</v>
      </c>
      <c r="V99" s="513" t="e">
        <f>#REF!</f>
        <v>#REF!</v>
      </c>
      <c r="W99" s="513" t="e">
        <f>#REF!</f>
        <v>#REF!</v>
      </c>
      <c r="X99" s="513" t="e">
        <f>#REF!</f>
        <v>#REF!</v>
      </c>
    </row>
    <row r="100" spans="1:24" ht="30">
      <c r="A100" s="138"/>
      <c r="B100" s="92"/>
      <c r="C100" s="92"/>
      <c r="D100" s="92"/>
      <c r="E100" s="92" t="s">
        <v>165</v>
      </c>
      <c r="F100" s="296" t="s">
        <v>410</v>
      </c>
      <c r="G100" s="93"/>
      <c r="H100" s="216"/>
      <c r="I100" s="93" t="e">
        <f t="shared" si="1"/>
        <v>#REF!</v>
      </c>
      <c r="J100" s="162" t="e">
        <f>#REF!</f>
        <v>#REF!</v>
      </c>
      <c r="K100" s="93">
        <f>BPBD!L100</f>
        <v>0.5</v>
      </c>
      <c r="L100" s="93" t="e">
        <f>#REF!</f>
        <v>#REF!</v>
      </c>
      <c r="M100" s="93" t="e">
        <f>#REF!</f>
        <v>#REF!</v>
      </c>
      <c r="N100" s="93" t="e">
        <f>#REF!</f>
        <v>#REF!</v>
      </c>
      <c r="O100" s="93" t="e">
        <f>#REF!</f>
        <v>#REF!</v>
      </c>
      <c r="P100" s="93" t="e">
        <f>#REF!</f>
        <v>#REF!</v>
      </c>
      <c r="Q100" s="93" t="e">
        <f>#REF!</f>
        <v>#REF!</v>
      </c>
      <c r="R100" s="93" t="e">
        <f>#REF!</f>
        <v>#REF!</v>
      </c>
      <c r="S100" s="93" t="e">
        <f>#REF!</f>
        <v>#REF!</v>
      </c>
      <c r="T100" s="93" t="e">
        <f>#REF!</f>
        <v>#REF!</v>
      </c>
      <c r="U100" s="93" t="e">
        <f>#REF!</f>
        <v>#REF!</v>
      </c>
      <c r="V100" s="513" t="e">
        <f>#REF!</f>
        <v>#REF!</v>
      </c>
      <c r="W100" s="513" t="e">
        <f>#REF!</f>
        <v>#REF!</v>
      </c>
      <c r="X100" s="513" t="e">
        <f>#REF!</f>
        <v>#REF!</v>
      </c>
    </row>
    <row r="101" spans="1:24" ht="30">
      <c r="A101" s="138"/>
      <c r="B101" s="92"/>
      <c r="C101" s="92"/>
      <c r="D101" s="92"/>
      <c r="E101" s="92" t="s">
        <v>167</v>
      </c>
      <c r="F101" s="296" t="s">
        <v>411</v>
      </c>
      <c r="G101" s="93"/>
      <c r="H101" s="216"/>
      <c r="I101" s="93" t="e">
        <f t="shared" si="1"/>
        <v>#REF!</v>
      </c>
      <c r="J101" s="162" t="e">
        <f>#REF!</f>
        <v>#REF!</v>
      </c>
      <c r="K101" s="93">
        <f>BPBD!L101</f>
        <v>0.33</v>
      </c>
      <c r="L101" s="93" t="e">
        <f>#REF!</f>
        <v>#REF!</v>
      </c>
      <c r="M101" s="93" t="e">
        <f>#REF!</f>
        <v>#REF!</v>
      </c>
      <c r="N101" s="93" t="e">
        <f>#REF!</f>
        <v>#REF!</v>
      </c>
      <c r="O101" s="93" t="e">
        <f>#REF!</f>
        <v>#REF!</v>
      </c>
      <c r="P101" s="93" t="e">
        <f>#REF!</f>
        <v>#REF!</v>
      </c>
      <c r="Q101" s="93" t="e">
        <f>#REF!</f>
        <v>#REF!</v>
      </c>
      <c r="R101" s="93" t="e">
        <f>#REF!</f>
        <v>#REF!</v>
      </c>
      <c r="S101" s="93" t="e">
        <f>#REF!</f>
        <v>#REF!</v>
      </c>
      <c r="T101" s="93" t="e">
        <f>#REF!</f>
        <v>#REF!</v>
      </c>
      <c r="U101" s="93" t="e">
        <f>#REF!</f>
        <v>#REF!</v>
      </c>
      <c r="V101" s="513" t="e">
        <f>#REF!</f>
        <v>#REF!</v>
      </c>
      <c r="W101" s="513" t="e">
        <f>#REF!</f>
        <v>#REF!</v>
      </c>
      <c r="X101" s="513" t="e">
        <f>#REF!</f>
        <v>#REF!</v>
      </c>
    </row>
    <row r="102" spans="1:24">
      <c r="A102" s="96"/>
      <c r="B102" s="91"/>
      <c r="C102" s="91"/>
      <c r="D102" s="91" t="s">
        <v>13</v>
      </c>
      <c r="E102" s="547" t="s">
        <v>104</v>
      </c>
      <c r="F102" s="548"/>
      <c r="G102" s="108">
        <v>0.5</v>
      </c>
      <c r="H102" s="216"/>
      <c r="I102" s="108" t="e">
        <f>AVERAGE(I103:I105)*G102</f>
        <v>#REF!</v>
      </c>
      <c r="J102" s="161" t="e">
        <f>#REF!</f>
        <v>#REF!</v>
      </c>
      <c r="K102" s="108">
        <f>BPBD!L102</f>
        <v>0.5</v>
      </c>
      <c r="L102" s="108" t="e">
        <f>#REF!</f>
        <v>#REF!</v>
      </c>
      <c r="M102" s="108" t="e">
        <f>#REF!</f>
        <v>#REF!</v>
      </c>
      <c r="N102" s="108" t="e">
        <f>#REF!</f>
        <v>#REF!</v>
      </c>
      <c r="O102" s="108" t="e">
        <f>#REF!</f>
        <v>#REF!</v>
      </c>
      <c r="P102" s="108" t="e">
        <f>#REF!</f>
        <v>#REF!</v>
      </c>
      <c r="Q102" s="108" t="e">
        <f>#REF!</f>
        <v>#REF!</v>
      </c>
      <c r="R102" s="108" t="e">
        <f>#REF!</f>
        <v>#REF!</v>
      </c>
      <c r="S102" s="108" t="e">
        <f>#REF!</f>
        <v>#REF!</v>
      </c>
      <c r="T102" s="93" t="e">
        <f>#REF!</f>
        <v>#REF!</v>
      </c>
      <c r="U102" s="93" t="e">
        <f>#REF!</f>
        <v>#REF!</v>
      </c>
      <c r="V102" s="513" t="e">
        <f>#REF!</f>
        <v>#REF!</v>
      </c>
      <c r="W102" s="513" t="e">
        <f>#REF!</f>
        <v>#REF!</v>
      </c>
      <c r="X102" s="513" t="e">
        <f>#REF!</f>
        <v>#REF!</v>
      </c>
    </row>
    <row r="103" spans="1:24" ht="15.95" customHeight="1">
      <c r="A103" s="138"/>
      <c r="B103" s="92"/>
      <c r="C103" s="92"/>
      <c r="D103" s="92"/>
      <c r="E103" s="84" t="s">
        <v>152</v>
      </c>
      <c r="F103" s="296" t="s">
        <v>419</v>
      </c>
      <c r="G103" s="93"/>
      <c r="H103" s="215"/>
      <c r="I103" s="93" t="e">
        <f t="shared" si="1"/>
        <v>#REF!</v>
      </c>
      <c r="J103" s="162" t="e">
        <f>#REF!</f>
        <v>#REF!</v>
      </c>
      <c r="K103" s="93">
        <f>BPBD!L103</f>
        <v>1</v>
      </c>
      <c r="L103" s="93" t="e">
        <f>#REF!</f>
        <v>#REF!</v>
      </c>
      <c r="M103" s="93" t="e">
        <f>#REF!</f>
        <v>#REF!</v>
      </c>
      <c r="N103" s="93" t="e">
        <f>#REF!</f>
        <v>#REF!</v>
      </c>
      <c r="O103" s="93" t="e">
        <f>#REF!</f>
        <v>#REF!</v>
      </c>
      <c r="P103" s="93" t="e">
        <f>#REF!</f>
        <v>#REF!</v>
      </c>
      <c r="Q103" s="93" t="e">
        <f>#REF!</f>
        <v>#REF!</v>
      </c>
      <c r="R103" s="93" t="e">
        <f>#REF!</f>
        <v>#REF!</v>
      </c>
      <c r="S103" s="93" t="e">
        <f>#REF!</f>
        <v>#REF!</v>
      </c>
      <c r="T103" s="93" t="e">
        <f>#REF!</f>
        <v>#REF!</v>
      </c>
      <c r="U103" s="93" t="e">
        <f>#REF!</f>
        <v>#REF!</v>
      </c>
      <c r="V103" s="513" t="e">
        <f>#REF!</f>
        <v>#REF!</v>
      </c>
      <c r="W103" s="513" t="e">
        <f>#REF!</f>
        <v>#REF!</v>
      </c>
      <c r="X103" s="513" t="e">
        <f>#REF!</f>
        <v>#REF!</v>
      </c>
    </row>
    <row r="104" spans="1:24" ht="45">
      <c r="A104" s="138"/>
      <c r="B104" s="92"/>
      <c r="C104" s="92"/>
      <c r="D104" s="92"/>
      <c r="E104" s="84" t="s">
        <v>155</v>
      </c>
      <c r="F104" s="296" t="s">
        <v>420</v>
      </c>
      <c r="G104" s="93"/>
      <c r="H104" s="216"/>
      <c r="I104" s="93" t="e">
        <f t="shared" si="1"/>
        <v>#REF!</v>
      </c>
      <c r="J104" s="162" t="e">
        <f>#REF!</f>
        <v>#REF!</v>
      </c>
      <c r="K104" s="93">
        <f>BPBD!L104</f>
        <v>1</v>
      </c>
      <c r="L104" s="93" t="e">
        <f>#REF!</f>
        <v>#REF!</v>
      </c>
      <c r="M104" s="93" t="e">
        <f>#REF!</f>
        <v>#REF!</v>
      </c>
      <c r="N104" s="93" t="e">
        <f>#REF!</f>
        <v>#REF!</v>
      </c>
      <c r="O104" s="93" t="e">
        <f>#REF!</f>
        <v>#REF!</v>
      </c>
      <c r="P104" s="93" t="e">
        <f>#REF!</f>
        <v>#REF!</v>
      </c>
      <c r="Q104" s="93" t="e">
        <f>#REF!</f>
        <v>#REF!</v>
      </c>
      <c r="R104" s="93" t="e">
        <f>#REF!</f>
        <v>#REF!</v>
      </c>
      <c r="S104" s="93" t="e">
        <f>#REF!</f>
        <v>#REF!</v>
      </c>
      <c r="T104" s="93" t="e">
        <f>#REF!</f>
        <v>#REF!</v>
      </c>
      <c r="U104" s="93" t="e">
        <f>#REF!</f>
        <v>#REF!</v>
      </c>
      <c r="V104" s="513" t="e">
        <f>#REF!</f>
        <v>#REF!</v>
      </c>
      <c r="W104" s="513" t="e">
        <f>#REF!</f>
        <v>#REF!</v>
      </c>
      <c r="X104" s="513" t="e">
        <f>#REF!</f>
        <v>#REF!</v>
      </c>
    </row>
    <row r="105" spans="1:24" ht="45">
      <c r="A105" s="138"/>
      <c r="B105" s="92"/>
      <c r="C105" s="92"/>
      <c r="D105" s="92"/>
      <c r="E105" s="84" t="s">
        <v>157</v>
      </c>
      <c r="F105" s="296" t="s">
        <v>421</v>
      </c>
      <c r="G105" s="93"/>
      <c r="H105" s="216"/>
      <c r="I105" s="93" t="e">
        <f t="shared" si="1"/>
        <v>#REF!</v>
      </c>
      <c r="J105" s="162" t="e">
        <f>#REF!</f>
        <v>#REF!</v>
      </c>
      <c r="K105" s="93">
        <f>BPBD!L105</f>
        <v>1</v>
      </c>
      <c r="L105" s="93" t="e">
        <f>#REF!</f>
        <v>#REF!</v>
      </c>
      <c r="M105" s="93" t="e">
        <f>#REF!</f>
        <v>#REF!</v>
      </c>
      <c r="N105" s="93" t="e">
        <f>#REF!</f>
        <v>#REF!</v>
      </c>
      <c r="O105" s="93" t="e">
        <f>#REF!</f>
        <v>#REF!</v>
      </c>
      <c r="P105" s="93" t="e">
        <f>#REF!</f>
        <v>#REF!</v>
      </c>
      <c r="Q105" s="93" t="e">
        <f>#REF!</f>
        <v>#REF!</v>
      </c>
      <c r="R105" s="93" t="e">
        <f>#REF!</f>
        <v>#REF!</v>
      </c>
      <c r="S105" s="93" t="e">
        <f>#REF!</f>
        <v>#REF!</v>
      </c>
      <c r="T105" s="93" t="e">
        <f>#REF!</f>
        <v>#REF!</v>
      </c>
      <c r="U105" s="93" t="e">
        <f>#REF!</f>
        <v>#REF!</v>
      </c>
      <c r="V105" s="513" t="e">
        <f>#REF!</f>
        <v>#REF!</v>
      </c>
      <c r="W105" s="513" t="e">
        <f>#REF!</f>
        <v>#REF!</v>
      </c>
      <c r="X105" s="513" t="e">
        <f>#REF!</f>
        <v>#REF!</v>
      </c>
    </row>
    <row r="106" spans="1:24">
      <c r="A106" s="96"/>
      <c r="B106" s="91"/>
      <c r="C106" s="91"/>
      <c r="D106" s="91" t="s">
        <v>15</v>
      </c>
      <c r="E106" s="659" t="s">
        <v>776</v>
      </c>
      <c r="F106" s="548"/>
      <c r="G106" s="108">
        <v>0.3</v>
      </c>
      <c r="H106" s="216"/>
      <c r="I106" s="108" t="e">
        <f>AVERAGE(I107)*G106</f>
        <v>#REF!</v>
      </c>
      <c r="J106" s="161" t="e">
        <f>#REF!</f>
        <v>#REF!</v>
      </c>
      <c r="K106" s="108">
        <f>BPBD!L106</f>
        <v>0</v>
      </c>
      <c r="L106" s="108" t="e">
        <f>#REF!</f>
        <v>#REF!</v>
      </c>
      <c r="M106" s="108" t="e">
        <f>#REF!</f>
        <v>#REF!</v>
      </c>
      <c r="N106" s="108" t="e">
        <f>#REF!</f>
        <v>#REF!</v>
      </c>
      <c r="O106" s="108" t="e">
        <f>#REF!</f>
        <v>#REF!</v>
      </c>
      <c r="P106" s="108" t="e">
        <f>#REF!</f>
        <v>#REF!</v>
      </c>
      <c r="Q106" s="108" t="e">
        <f>#REF!</f>
        <v>#REF!</v>
      </c>
      <c r="R106" s="108" t="e">
        <f>#REF!</f>
        <v>#REF!</v>
      </c>
      <c r="S106" s="108" t="e">
        <f>#REF!</f>
        <v>#REF!</v>
      </c>
      <c r="T106" s="93" t="e">
        <f>#REF!</f>
        <v>#REF!</v>
      </c>
      <c r="U106" s="93" t="e">
        <f>#REF!</f>
        <v>#REF!</v>
      </c>
      <c r="V106" s="513" t="e">
        <f>#REF!</f>
        <v>#REF!</v>
      </c>
      <c r="W106" s="513" t="e">
        <f>#REF!</f>
        <v>#REF!</v>
      </c>
      <c r="X106" s="513" t="e">
        <f>#REF!</f>
        <v>#REF!</v>
      </c>
    </row>
    <row r="107" spans="1:24" ht="15.95" customHeight="1">
      <c r="A107" s="138"/>
      <c r="B107" s="92"/>
      <c r="C107" s="92"/>
      <c r="D107" s="92"/>
      <c r="E107" s="141" t="s">
        <v>59</v>
      </c>
      <c r="F107" s="296" t="s">
        <v>774</v>
      </c>
      <c r="G107" s="93"/>
      <c r="H107" s="215"/>
      <c r="I107" s="93" t="e">
        <f t="shared" si="1"/>
        <v>#REF!</v>
      </c>
      <c r="J107" s="162" t="e">
        <f>#REF!</f>
        <v>#REF!</v>
      </c>
      <c r="K107" s="93">
        <f>BPBD!L107</f>
        <v>0</v>
      </c>
      <c r="L107" s="93" t="e">
        <f>#REF!</f>
        <v>#REF!</v>
      </c>
      <c r="M107" s="93" t="e">
        <f>#REF!</f>
        <v>#REF!</v>
      </c>
      <c r="N107" s="93" t="e">
        <f>#REF!</f>
        <v>#REF!</v>
      </c>
      <c r="O107" s="93" t="e">
        <f>#REF!</f>
        <v>#REF!</v>
      </c>
      <c r="P107" s="93" t="e">
        <f>#REF!</f>
        <v>#REF!</v>
      </c>
      <c r="Q107" s="93" t="e">
        <f>#REF!</f>
        <v>#REF!</v>
      </c>
      <c r="R107" s="93" t="e">
        <f>#REF!</f>
        <v>#REF!</v>
      </c>
      <c r="S107" s="93" t="e">
        <f>#REF!</f>
        <v>#REF!</v>
      </c>
      <c r="T107" s="93" t="e">
        <f>#REF!</f>
        <v>#REF!</v>
      </c>
      <c r="U107" s="93" t="e">
        <f>#REF!</f>
        <v>#REF!</v>
      </c>
      <c r="V107" s="513" t="e">
        <f>#REF!</f>
        <v>#REF!</v>
      </c>
      <c r="W107" s="513" t="e">
        <f>#REF!</f>
        <v>#REF!</v>
      </c>
      <c r="X107" s="513" t="e">
        <f>#REF!</f>
        <v>#REF!</v>
      </c>
    </row>
    <row r="108" spans="1:24">
      <c r="A108" s="96"/>
      <c r="B108" s="91"/>
      <c r="C108" s="91"/>
      <c r="D108" s="91" t="s">
        <v>32</v>
      </c>
      <c r="E108" s="547" t="s">
        <v>106</v>
      </c>
      <c r="F108" s="548"/>
      <c r="G108" s="108">
        <v>0.3</v>
      </c>
      <c r="H108" s="216"/>
      <c r="I108" s="108" t="e">
        <f>AVERAGE(I109:I112)*G108</f>
        <v>#REF!</v>
      </c>
      <c r="J108" s="161" t="e">
        <f>#REF!</f>
        <v>#REF!</v>
      </c>
      <c r="K108" s="108">
        <f>BPBD!L108</f>
        <v>0.16274999999999998</v>
      </c>
      <c r="L108" s="108" t="e">
        <f>#REF!</f>
        <v>#REF!</v>
      </c>
      <c r="M108" s="108" t="e">
        <f>#REF!</f>
        <v>#REF!</v>
      </c>
      <c r="N108" s="108" t="e">
        <f>#REF!</f>
        <v>#REF!</v>
      </c>
      <c r="O108" s="108" t="e">
        <f>#REF!</f>
        <v>#REF!</v>
      </c>
      <c r="P108" s="108" t="e">
        <f>#REF!</f>
        <v>#REF!</v>
      </c>
      <c r="Q108" s="108" t="e">
        <f>#REF!</f>
        <v>#REF!</v>
      </c>
      <c r="R108" s="108" t="e">
        <f>#REF!</f>
        <v>#REF!</v>
      </c>
      <c r="S108" s="108" t="e">
        <f>#REF!</f>
        <v>#REF!</v>
      </c>
      <c r="T108" s="93" t="e">
        <f>#REF!</f>
        <v>#REF!</v>
      </c>
      <c r="U108" s="93" t="e">
        <f>#REF!</f>
        <v>#REF!</v>
      </c>
      <c r="V108" s="513" t="e">
        <f>#REF!</f>
        <v>#REF!</v>
      </c>
      <c r="W108" s="513" t="e">
        <f>#REF!</f>
        <v>#REF!</v>
      </c>
      <c r="X108" s="513" t="e">
        <f>#REF!</f>
        <v>#REF!</v>
      </c>
    </row>
    <row r="109" spans="1:24" ht="15.95" customHeight="1">
      <c r="A109" s="138"/>
      <c r="B109" s="92"/>
      <c r="C109" s="92"/>
      <c r="D109" s="92"/>
      <c r="E109" s="92" t="s">
        <v>152</v>
      </c>
      <c r="F109" s="296" t="s">
        <v>426</v>
      </c>
      <c r="G109" s="93"/>
      <c r="H109" s="215"/>
      <c r="I109" s="93" t="e">
        <f t="shared" si="1"/>
        <v>#REF!</v>
      </c>
      <c r="J109" s="162" t="e">
        <f>#REF!</f>
        <v>#REF!</v>
      </c>
      <c r="K109" s="93">
        <f>BPBD!L109</f>
        <v>0.67</v>
      </c>
      <c r="L109" s="93" t="e">
        <f>#REF!</f>
        <v>#REF!</v>
      </c>
      <c r="M109" s="93" t="e">
        <f>#REF!</f>
        <v>#REF!</v>
      </c>
      <c r="N109" s="93" t="e">
        <f>#REF!</f>
        <v>#REF!</v>
      </c>
      <c r="O109" s="93" t="e">
        <f>#REF!</f>
        <v>#REF!</v>
      </c>
      <c r="P109" s="93" t="e">
        <f>#REF!</f>
        <v>#REF!</v>
      </c>
      <c r="Q109" s="93" t="e">
        <f>#REF!</f>
        <v>#REF!</v>
      </c>
      <c r="R109" s="93" t="e">
        <f>#REF!</f>
        <v>#REF!</v>
      </c>
      <c r="S109" s="93" t="e">
        <f>#REF!</f>
        <v>#REF!</v>
      </c>
      <c r="T109" s="93" t="e">
        <f>#REF!</f>
        <v>#REF!</v>
      </c>
      <c r="U109" s="93" t="e">
        <f>#REF!</f>
        <v>#REF!</v>
      </c>
      <c r="V109" s="513" t="e">
        <f>#REF!</f>
        <v>#REF!</v>
      </c>
      <c r="W109" s="513" t="e">
        <f>#REF!</f>
        <v>#REF!</v>
      </c>
      <c r="X109" s="513" t="e">
        <f>#REF!</f>
        <v>#REF!</v>
      </c>
    </row>
    <row r="110" spans="1:24" ht="45">
      <c r="A110" s="138"/>
      <c r="B110" s="92"/>
      <c r="C110" s="92"/>
      <c r="D110" s="92"/>
      <c r="E110" s="92" t="s">
        <v>155</v>
      </c>
      <c r="F110" s="296" t="s">
        <v>427</v>
      </c>
      <c r="G110" s="93"/>
      <c r="H110" s="216"/>
      <c r="I110" s="93" t="e">
        <f t="shared" si="1"/>
        <v>#REF!</v>
      </c>
      <c r="J110" s="162" t="e">
        <f>#REF!</f>
        <v>#REF!</v>
      </c>
      <c r="K110" s="93">
        <f>BPBD!L110</f>
        <v>1</v>
      </c>
      <c r="L110" s="93" t="e">
        <f>#REF!</f>
        <v>#REF!</v>
      </c>
      <c r="M110" s="93" t="e">
        <f>#REF!</f>
        <v>#REF!</v>
      </c>
      <c r="N110" s="93" t="e">
        <f>#REF!</f>
        <v>#REF!</v>
      </c>
      <c r="O110" s="93" t="e">
        <f>#REF!</f>
        <v>#REF!</v>
      </c>
      <c r="P110" s="93" t="e">
        <f>#REF!</f>
        <v>#REF!</v>
      </c>
      <c r="Q110" s="93" t="e">
        <f>#REF!</f>
        <v>#REF!</v>
      </c>
      <c r="R110" s="93" t="e">
        <f>#REF!</f>
        <v>#REF!</v>
      </c>
      <c r="S110" s="93" t="e">
        <f>#REF!</f>
        <v>#REF!</v>
      </c>
      <c r="T110" s="93" t="e">
        <f>#REF!</f>
        <v>#REF!</v>
      </c>
      <c r="U110" s="93" t="e">
        <f>#REF!</f>
        <v>#REF!</v>
      </c>
      <c r="V110" s="513" t="e">
        <f>#REF!</f>
        <v>#REF!</v>
      </c>
      <c r="W110" s="513" t="e">
        <f>#REF!</f>
        <v>#REF!</v>
      </c>
      <c r="X110" s="513" t="e">
        <f>#REF!</f>
        <v>#REF!</v>
      </c>
    </row>
    <row r="111" spans="1:24" ht="45">
      <c r="A111" s="138"/>
      <c r="B111" s="92"/>
      <c r="C111" s="92"/>
      <c r="D111" s="92"/>
      <c r="E111" s="92" t="s">
        <v>157</v>
      </c>
      <c r="F111" s="296" t="s">
        <v>428</v>
      </c>
      <c r="G111" s="93"/>
      <c r="H111" s="216"/>
      <c r="I111" s="93" t="e">
        <f t="shared" si="1"/>
        <v>#REF!</v>
      </c>
      <c r="J111" s="162" t="e">
        <f>#REF!</f>
        <v>#REF!</v>
      </c>
      <c r="K111" s="93">
        <f>BPBD!L111</f>
        <v>0.5</v>
      </c>
      <c r="L111" s="93" t="e">
        <f>#REF!</f>
        <v>#REF!</v>
      </c>
      <c r="M111" s="93" t="e">
        <f>#REF!</f>
        <v>#REF!</v>
      </c>
      <c r="N111" s="93" t="e">
        <f>#REF!</f>
        <v>#REF!</v>
      </c>
      <c r="O111" s="93" t="e">
        <f>#REF!</f>
        <v>#REF!</v>
      </c>
      <c r="P111" s="93" t="e">
        <f>#REF!</f>
        <v>#REF!</v>
      </c>
      <c r="Q111" s="93" t="e">
        <f>#REF!</f>
        <v>#REF!</v>
      </c>
      <c r="R111" s="93" t="e">
        <f>#REF!</f>
        <v>#REF!</v>
      </c>
      <c r="S111" s="93" t="e">
        <f>#REF!</f>
        <v>#REF!</v>
      </c>
      <c r="T111" s="93" t="e">
        <f>#REF!</f>
        <v>#REF!</v>
      </c>
      <c r="U111" s="93" t="e">
        <f>#REF!</f>
        <v>#REF!</v>
      </c>
      <c r="V111" s="513" t="e">
        <f>#REF!</f>
        <v>#REF!</v>
      </c>
      <c r="W111" s="513" t="e">
        <f>#REF!</f>
        <v>#REF!</v>
      </c>
      <c r="X111" s="513" t="e">
        <f>#REF!</f>
        <v>#REF!</v>
      </c>
    </row>
    <row r="112" spans="1:24" ht="45">
      <c r="A112" s="138"/>
      <c r="B112" s="92"/>
      <c r="C112" s="92"/>
      <c r="D112" s="92"/>
      <c r="E112" s="92" t="s">
        <v>164</v>
      </c>
      <c r="F112" s="296" t="s">
        <v>429</v>
      </c>
      <c r="G112" s="93"/>
      <c r="H112" s="216"/>
      <c r="I112" s="93" t="e">
        <f t="shared" si="1"/>
        <v>#REF!</v>
      </c>
      <c r="J112" s="162" t="e">
        <f>#REF!</f>
        <v>#REF!</v>
      </c>
      <c r="K112" s="93">
        <f>BPBD!L112</f>
        <v>0</v>
      </c>
      <c r="L112" s="93" t="e">
        <f>#REF!</f>
        <v>#REF!</v>
      </c>
      <c r="M112" s="93" t="e">
        <f>#REF!</f>
        <v>#REF!</v>
      </c>
      <c r="N112" s="93" t="e">
        <f>#REF!</f>
        <v>#REF!</v>
      </c>
      <c r="O112" s="93" t="e">
        <f>#REF!</f>
        <v>#REF!</v>
      </c>
      <c r="P112" s="93" t="e">
        <f>#REF!</f>
        <v>#REF!</v>
      </c>
      <c r="Q112" s="93" t="e">
        <f>#REF!</f>
        <v>#REF!</v>
      </c>
      <c r="R112" s="93" t="e">
        <f>#REF!</f>
        <v>#REF!</v>
      </c>
      <c r="S112" s="93" t="e">
        <f>#REF!</f>
        <v>#REF!</v>
      </c>
      <c r="T112" s="93" t="e">
        <f>#REF!</f>
        <v>#REF!</v>
      </c>
      <c r="U112" s="93" t="e">
        <f>#REF!</f>
        <v>#REF!</v>
      </c>
      <c r="V112" s="513" t="e">
        <f>#REF!</f>
        <v>#REF!</v>
      </c>
      <c r="W112" s="513" t="e">
        <f>#REF!</f>
        <v>#REF!</v>
      </c>
      <c r="X112" s="513" t="e">
        <f>#REF!</f>
        <v>#REF!</v>
      </c>
    </row>
    <row r="113" spans="1:24">
      <c r="A113" s="96"/>
      <c r="B113" s="91"/>
      <c r="C113" s="91"/>
      <c r="D113" s="91" t="s">
        <v>34</v>
      </c>
      <c r="E113" s="547" t="s">
        <v>107</v>
      </c>
      <c r="F113" s="548"/>
      <c r="G113" s="108">
        <v>0.5</v>
      </c>
      <c r="H113" s="216"/>
      <c r="I113" s="108" t="e">
        <f>AVERAGE(I114:I116)*G113</f>
        <v>#REF!</v>
      </c>
      <c r="J113" s="161" t="e">
        <f>#REF!</f>
        <v>#REF!</v>
      </c>
      <c r="K113" s="108">
        <f>BPBD!L113</f>
        <v>0.33333333333333331</v>
      </c>
      <c r="L113" s="108" t="e">
        <f>#REF!</f>
        <v>#REF!</v>
      </c>
      <c r="M113" s="108" t="e">
        <f>#REF!</f>
        <v>#REF!</v>
      </c>
      <c r="N113" s="108" t="e">
        <f>#REF!</f>
        <v>#REF!</v>
      </c>
      <c r="O113" s="108" t="e">
        <f>#REF!</f>
        <v>#REF!</v>
      </c>
      <c r="P113" s="108" t="e">
        <f>#REF!</f>
        <v>#REF!</v>
      </c>
      <c r="Q113" s="108" t="e">
        <f>#REF!</f>
        <v>#REF!</v>
      </c>
      <c r="R113" s="108" t="e">
        <f>#REF!</f>
        <v>#REF!</v>
      </c>
      <c r="S113" s="108" t="e">
        <f>#REF!</f>
        <v>#REF!</v>
      </c>
      <c r="T113" s="93" t="e">
        <f>#REF!</f>
        <v>#REF!</v>
      </c>
      <c r="U113" s="93" t="e">
        <f>#REF!</f>
        <v>#REF!</v>
      </c>
      <c r="V113" s="513" t="e">
        <f>#REF!</f>
        <v>#REF!</v>
      </c>
      <c r="W113" s="513" t="e">
        <f>#REF!</f>
        <v>#REF!</v>
      </c>
      <c r="X113" s="513" t="e">
        <f>#REF!</f>
        <v>#REF!</v>
      </c>
    </row>
    <row r="114" spans="1:24" ht="15.95" customHeight="1">
      <c r="A114" s="138"/>
      <c r="B114" s="92"/>
      <c r="C114" s="92"/>
      <c r="D114" s="92"/>
      <c r="E114" s="92" t="s">
        <v>152</v>
      </c>
      <c r="F114" s="296" t="s">
        <v>567</v>
      </c>
      <c r="G114" s="93"/>
      <c r="H114" s="215"/>
      <c r="I114" s="93" t="e">
        <f t="shared" si="1"/>
        <v>#REF!</v>
      </c>
      <c r="J114" s="162" t="e">
        <f>#REF!</f>
        <v>#REF!</v>
      </c>
      <c r="K114" s="93">
        <f>BPBD!L114</f>
        <v>1</v>
      </c>
      <c r="L114" s="93" t="e">
        <f>#REF!</f>
        <v>#REF!</v>
      </c>
      <c r="M114" s="93" t="e">
        <f>#REF!</f>
        <v>#REF!</v>
      </c>
      <c r="N114" s="93" t="e">
        <f>#REF!</f>
        <v>#REF!</v>
      </c>
      <c r="O114" s="93" t="e">
        <f>#REF!</f>
        <v>#REF!</v>
      </c>
      <c r="P114" s="93" t="e">
        <f>#REF!</f>
        <v>#REF!</v>
      </c>
      <c r="Q114" s="93" t="e">
        <f>#REF!</f>
        <v>#REF!</v>
      </c>
      <c r="R114" s="93" t="e">
        <f>#REF!</f>
        <v>#REF!</v>
      </c>
      <c r="S114" s="93" t="e">
        <f>#REF!</f>
        <v>#REF!</v>
      </c>
      <c r="T114" s="93" t="e">
        <f>#REF!</f>
        <v>#REF!</v>
      </c>
      <c r="U114" s="93" t="e">
        <f>#REF!</f>
        <v>#REF!</v>
      </c>
      <c r="V114" s="513" t="e">
        <f>#REF!</f>
        <v>#REF!</v>
      </c>
      <c r="W114" s="513" t="e">
        <f>#REF!</f>
        <v>#REF!</v>
      </c>
      <c r="X114" s="513" t="e">
        <f>#REF!</f>
        <v>#REF!</v>
      </c>
    </row>
    <row r="115" spans="1:24" ht="30">
      <c r="A115" s="138"/>
      <c r="B115" s="92"/>
      <c r="C115" s="92"/>
      <c r="D115" s="92"/>
      <c r="E115" s="92" t="s">
        <v>155</v>
      </c>
      <c r="F115" s="296" t="s">
        <v>435</v>
      </c>
      <c r="G115" s="93"/>
      <c r="H115" s="216"/>
      <c r="I115" s="93" t="e">
        <f t="shared" si="1"/>
        <v>#REF!</v>
      </c>
      <c r="J115" s="162" t="e">
        <f>#REF!</f>
        <v>#REF!</v>
      </c>
      <c r="K115" s="93">
        <f>BPBD!L115</f>
        <v>0.5</v>
      </c>
      <c r="L115" s="93" t="e">
        <f>#REF!</f>
        <v>#REF!</v>
      </c>
      <c r="M115" s="93" t="e">
        <f>#REF!</f>
        <v>#REF!</v>
      </c>
      <c r="N115" s="93" t="e">
        <f>#REF!</f>
        <v>#REF!</v>
      </c>
      <c r="O115" s="93" t="e">
        <f>#REF!</f>
        <v>#REF!</v>
      </c>
      <c r="P115" s="93" t="e">
        <f>#REF!</f>
        <v>#REF!</v>
      </c>
      <c r="Q115" s="93" t="e">
        <f>#REF!</f>
        <v>#REF!</v>
      </c>
      <c r="R115" s="93" t="e">
        <f>#REF!</f>
        <v>#REF!</v>
      </c>
      <c r="S115" s="93" t="e">
        <f>#REF!</f>
        <v>#REF!</v>
      </c>
      <c r="T115" s="93" t="e">
        <f>#REF!</f>
        <v>#REF!</v>
      </c>
      <c r="U115" s="93" t="e">
        <f>#REF!</f>
        <v>#REF!</v>
      </c>
      <c r="V115" s="513" t="e">
        <f>#REF!</f>
        <v>#REF!</v>
      </c>
      <c r="W115" s="513" t="e">
        <f>#REF!</f>
        <v>#REF!</v>
      </c>
      <c r="X115" s="513" t="e">
        <f>#REF!</f>
        <v>#REF!</v>
      </c>
    </row>
    <row r="116" spans="1:24" ht="30">
      <c r="A116" s="138"/>
      <c r="B116" s="92"/>
      <c r="C116" s="92"/>
      <c r="D116" s="92"/>
      <c r="E116" s="92" t="s">
        <v>157</v>
      </c>
      <c r="F116" s="296" t="s">
        <v>566</v>
      </c>
      <c r="G116" s="93"/>
      <c r="H116" s="216"/>
      <c r="I116" s="93" t="e">
        <f t="shared" si="1"/>
        <v>#REF!</v>
      </c>
      <c r="J116" s="162" t="e">
        <f>#REF!</f>
        <v>#REF!</v>
      </c>
      <c r="K116" s="93">
        <f>BPBD!L116</f>
        <v>0.5</v>
      </c>
      <c r="L116" s="93" t="e">
        <f>#REF!</f>
        <v>#REF!</v>
      </c>
      <c r="M116" s="93" t="e">
        <f>#REF!</f>
        <v>#REF!</v>
      </c>
      <c r="N116" s="93" t="e">
        <f>#REF!</f>
        <v>#REF!</v>
      </c>
      <c r="O116" s="93" t="e">
        <f>#REF!</f>
        <v>#REF!</v>
      </c>
      <c r="P116" s="93" t="e">
        <f>#REF!</f>
        <v>#REF!</v>
      </c>
      <c r="Q116" s="93" t="e">
        <f>#REF!</f>
        <v>#REF!</v>
      </c>
      <c r="R116" s="93" t="e">
        <f>#REF!</f>
        <v>#REF!</v>
      </c>
      <c r="S116" s="93" t="e">
        <f>#REF!</f>
        <v>#REF!</v>
      </c>
      <c r="T116" s="93" t="e">
        <f>#REF!</f>
        <v>#REF!</v>
      </c>
      <c r="U116" s="93" t="e">
        <f>#REF!</f>
        <v>#REF!</v>
      </c>
      <c r="V116" s="513" t="e">
        <f>#REF!</f>
        <v>#REF!</v>
      </c>
      <c r="W116" s="513" t="e">
        <f>#REF!</f>
        <v>#REF!</v>
      </c>
      <c r="X116" s="513" t="e">
        <f>#REF!</f>
        <v>#REF!</v>
      </c>
    </row>
    <row r="117" spans="1:24" ht="15.75">
      <c r="A117" s="103"/>
      <c r="B117" s="103"/>
      <c r="C117" s="201">
        <v>8</v>
      </c>
      <c r="D117" s="660" t="s">
        <v>51</v>
      </c>
      <c r="E117" s="661"/>
      <c r="F117" s="662"/>
      <c r="G117" s="28">
        <f>SUM(G118:G138)</f>
        <v>2.4999999999999996</v>
      </c>
      <c r="H117" s="216"/>
      <c r="I117" s="28" t="e">
        <f>SUM(I118,I122,I129,I134,I138)</f>
        <v>#REF!</v>
      </c>
      <c r="J117" s="207" t="e">
        <f>#REF!</f>
        <v>#REF!</v>
      </c>
      <c r="K117" s="28">
        <f>BPBD!L117</f>
        <v>1.4756666666666667</v>
      </c>
      <c r="L117" s="28" t="e">
        <f>#REF!</f>
        <v>#REF!</v>
      </c>
      <c r="M117" s="28" t="e">
        <f>#REF!</f>
        <v>#REF!</v>
      </c>
      <c r="N117" s="28" t="e">
        <f>#REF!</f>
        <v>#REF!</v>
      </c>
      <c r="O117" s="28" t="e">
        <f>#REF!</f>
        <v>#REF!</v>
      </c>
      <c r="P117" s="28" t="e">
        <f>#REF!</f>
        <v>#REF!</v>
      </c>
      <c r="Q117" s="28" t="e">
        <f>#REF!</f>
        <v>#REF!</v>
      </c>
      <c r="R117" s="28" t="e">
        <f>#REF!</f>
        <v>#REF!</v>
      </c>
      <c r="S117" s="28" t="e">
        <f>#REF!</f>
        <v>#REF!</v>
      </c>
      <c r="T117" s="93" t="e">
        <f>#REF!</f>
        <v>#REF!</v>
      </c>
      <c r="U117" s="93" t="e">
        <f>#REF!</f>
        <v>#REF!</v>
      </c>
      <c r="V117" s="513" t="e">
        <f>#REF!</f>
        <v>#REF!</v>
      </c>
      <c r="W117" s="513" t="e">
        <f>#REF!</f>
        <v>#REF!</v>
      </c>
      <c r="X117" s="513" t="e">
        <f>#REF!</f>
        <v>#REF!</v>
      </c>
    </row>
    <row r="118" spans="1:24" ht="15.95" customHeight="1">
      <c r="A118" s="96"/>
      <c r="B118" s="91"/>
      <c r="C118" s="91"/>
      <c r="D118" s="91" t="s">
        <v>9</v>
      </c>
      <c r="E118" s="547" t="s">
        <v>98</v>
      </c>
      <c r="F118" s="548"/>
      <c r="G118" s="108">
        <v>0.4</v>
      </c>
      <c r="H118" s="214"/>
      <c r="I118" s="108" t="e">
        <f>AVERAGE(I119:I121)*G118</f>
        <v>#REF!</v>
      </c>
      <c r="J118" s="161" t="e">
        <f>#REF!</f>
        <v>#REF!</v>
      </c>
      <c r="K118" s="108">
        <f>BPBD!L118</f>
        <v>0.32266666666666666</v>
      </c>
      <c r="L118" s="108" t="e">
        <f>#REF!</f>
        <v>#REF!</v>
      </c>
      <c r="M118" s="108" t="e">
        <f>#REF!</f>
        <v>#REF!</v>
      </c>
      <c r="N118" s="108" t="e">
        <f>#REF!</f>
        <v>#REF!</v>
      </c>
      <c r="O118" s="108" t="e">
        <f>#REF!</f>
        <v>#REF!</v>
      </c>
      <c r="P118" s="108" t="e">
        <f>#REF!</f>
        <v>#REF!</v>
      </c>
      <c r="Q118" s="108" t="e">
        <f>#REF!</f>
        <v>#REF!</v>
      </c>
      <c r="R118" s="108" t="e">
        <f>#REF!</f>
        <v>#REF!</v>
      </c>
      <c r="S118" s="108" t="e">
        <f>#REF!</f>
        <v>#REF!</v>
      </c>
      <c r="T118" s="93" t="e">
        <f>#REF!</f>
        <v>#REF!</v>
      </c>
      <c r="U118" s="93" t="e">
        <f>#REF!</f>
        <v>#REF!</v>
      </c>
      <c r="V118" s="513" t="e">
        <f>#REF!</f>
        <v>#REF!</v>
      </c>
      <c r="W118" s="513" t="e">
        <f>#REF!</f>
        <v>#REF!</v>
      </c>
      <c r="X118" s="513" t="e">
        <f>#REF!</f>
        <v>#REF!</v>
      </c>
    </row>
    <row r="119" spans="1:24" ht="15.95" customHeight="1">
      <c r="A119" s="138"/>
      <c r="B119" s="92"/>
      <c r="C119" s="92"/>
      <c r="D119" s="92"/>
      <c r="E119" s="92" t="s">
        <v>152</v>
      </c>
      <c r="F119" s="296" t="s">
        <v>480</v>
      </c>
      <c r="G119" s="93"/>
      <c r="H119" s="215"/>
      <c r="I119" s="93" t="e">
        <f t="shared" si="1"/>
        <v>#REF!</v>
      </c>
      <c r="J119" s="162" t="e">
        <f>#REF!</f>
        <v>#REF!</v>
      </c>
      <c r="K119" s="93">
        <f>BPBD!L119</f>
        <v>0.75</v>
      </c>
      <c r="L119" s="93" t="e">
        <f>#REF!</f>
        <v>#REF!</v>
      </c>
      <c r="M119" s="93" t="e">
        <f>#REF!</f>
        <v>#REF!</v>
      </c>
      <c r="N119" s="93" t="e">
        <f>#REF!</f>
        <v>#REF!</v>
      </c>
      <c r="O119" s="93" t="e">
        <f>#REF!</f>
        <v>#REF!</v>
      </c>
      <c r="P119" s="93" t="e">
        <f>#REF!</f>
        <v>#REF!</v>
      </c>
      <c r="Q119" s="93" t="e">
        <f>#REF!</f>
        <v>#REF!</v>
      </c>
      <c r="R119" s="93" t="e">
        <f>#REF!</f>
        <v>#REF!</v>
      </c>
      <c r="S119" s="93" t="e">
        <f>#REF!</f>
        <v>#REF!</v>
      </c>
      <c r="T119" s="93" t="e">
        <f>#REF!</f>
        <v>#REF!</v>
      </c>
      <c r="U119" s="93" t="e">
        <f>#REF!</f>
        <v>#REF!</v>
      </c>
      <c r="V119" s="513" t="e">
        <f>#REF!</f>
        <v>#REF!</v>
      </c>
      <c r="W119" s="513" t="e">
        <f>#REF!</f>
        <v>#REF!</v>
      </c>
      <c r="X119" s="513" t="e">
        <f>#REF!</f>
        <v>#REF!</v>
      </c>
    </row>
    <row r="120" spans="1:24" ht="30">
      <c r="A120" s="138"/>
      <c r="B120" s="92"/>
      <c r="C120" s="92"/>
      <c r="D120" s="92"/>
      <c r="E120" s="92" t="s">
        <v>155</v>
      </c>
      <c r="F120" s="296" t="s">
        <v>481</v>
      </c>
      <c r="G120" s="93"/>
      <c r="H120" s="216"/>
      <c r="I120" s="93" t="e">
        <f t="shared" si="1"/>
        <v>#REF!</v>
      </c>
      <c r="J120" s="162" t="e">
        <f>#REF!</f>
        <v>#REF!</v>
      </c>
      <c r="K120" s="93">
        <f>BPBD!L120</f>
        <v>1</v>
      </c>
      <c r="L120" s="93" t="e">
        <f>#REF!</f>
        <v>#REF!</v>
      </c>
      <c r="M120" s="93" t="e">
        <f>#REF!</f>
        <v>#REF!</v>
      </c>
      <c r="N120" s="93" t="e">
        <f>#REF!</f>
        <v>#REF!</v>
      </c>
      <c r="O120" s="93" t="e">
        <f>#REF!</f>
        <v>#REF!</v>
      </c>
      <c r="P120" s="93" t="e">
        <f>#REF!</f>
        <v>#REF!</v>
      </c>
      <c r="Q120" s="93" t="e">
        <f>#REF!</f>
        <v>#REF!</v>
      </c>
      <c r="R120" s="93" t="e">
        <f>#REF!</f>
        <v>#REF!</v>
      </c>
      <c r="S120" s="93" t="e">
        <f>#REF!</f>
        <v>#REF!</v>
      </c>
      <c r="T120" s="93" t="e">
        <f>#REF!</f>
        <v>#REF!</v>
      </c>
      <c r="U120" s="93" t="e">
        <f>#REF!</f>
        <v>#REF!</v>
      </c>
      <c r="V120" s="513" t="e">
        <f>#REF!</f>
        <v>#REF!</v>
      </c>
      <c r="W120" s="513" t="e">
        <f>#REF!</f>
        <v>#REF!</v>
      </c>
      <c r="X120" s="513" t="e">
        <f>#REF!</f>
        <v>#REF!</v>
      </c>
    </row>
    <row r="121" spans="1:24" ht="30">
      <c r="A121" s="138"/>
      <c r="B121" s="92"/>
      <c r="C121" s="92"/>
      <c r="D121" s="92"/>
      <c r="E121" s="92" t="s">
        <v>157</v>
      </c>
      <c r="F121" s="296" t="s">
        <v>482</v>
      </c>
      <c r="G121" s="93"/>
      <c r="H121" s="216"/>
      <c r="I121" s="93" t="e">
        <f t="shared" si="1"/>
        <v>#REF!</v>
      </c>
      <c r="J121" s="162" t="e">
        <f>#REF!</f>
        <v>#REF!</v>
      </c>
      <c r="K121" s="93">
        <f>BPBD!L121</f>
        <v>0.67</v>
      </c>
      <c r="L121" s="93" t="e">
        <f>#REF!</f>
        <v>#REF!</v>
      </c>
      <c r="M121" s="93" t="e">
        <f>#REF!</f>
        <v>#REF!</v>
      </c>
      <c r="N121" s="93" t="e">
        <f>#REF!</f>
        <v>#REF!</v>
      </c>
      <c r="O121" s="93" t="e">
        <f>#REF!</f>
        <v>#REF!</v>
      </c>
      <c r="P121" s="93" t="e">
        <f>#REF!</f>
        <v>#REF!</v>
      </c>
      <c r="Q121" s="93" t="e">
        <f>#REF!</f>
        <v>#REF!</v>
      </c>
      <c r="R121" s="93" t="e">
        <f>#REF!</f>
        <v>#REF!</v>
      </c>
      <c r="S121" s="93" t="e">
        <f>#REF!</f>
        <v>#REF!</v>
      </c>
      <c r="T121" s="93" t="e">
        <f>#REF!</f>
        <v>#REF!</v>
      </c>
      <c r="U121" s="93" t="e">
        <f>#REF!</f>
        <v>#REF!</v>
      </c>
      <c r="V121" s="513" t="e">
        <f>#REF!</f>
        <v>#REF!</v>
      </c>
      <c r="W121" s="513" t="e">
        <f>#REF!</f>
        <v>#REF!</v>
      </c>
      <c r="X121" s="513" t="e">
        <f>#REF!</f>
        <v>#REF!</v>
      </c>
    </row>
    <row r="122" spans="1:24">
      <c r="A122" s="96"/>
      <c r="B122" s="91"/>
      <c r="C122" s="91"/>
      <c r="D122" s="91" t="s">
        <v>11</v>
      </c>
      <c r="E122" s="547" t="s">
        <v>99</v>
      </c>
      <c r="F122" s="548"/>
      <c r="G122" s="108">
        <v>0.4</v>
      </c>
      <c r="H122" s="216"/>
      <c r="I122" s="108" t="e">
        <f>AVERAGE(I123:I128)*G122</f>
        <v>#REF!</v>
      </c>
      <c r="J122" s="161" t="e">
        <f>#REF!</f>
        <v>#REF!</v>
      </c>
      <c r="K122" s="108">
        <f>BPBD!L122</f>
        <v>0.22266666666666668</v>
      </c>
      <c r="L122" s="108" t="e">
        <f>#REF!</f>
        <v>#REF!</v>
      </c>
      <c r="M122" s="108" t="e">
        <f>#REF!</f>
        <v>#REF!</v>
      </c>
      <c r="N122" s="108" t="e">
        <f>#REF!</f>
        <v>#REF!</v>
      </c>
      <c r="O122" s="108" t="e">
        <f>#REF!</f>
        <v>#REF!</v>
      </c>
      <c r="P122" s="108" t="e">
        <f>#REF!</f>
        <v>#REF!</v>
      </c>
      <c r="Q122" s="108" t="e">
        <f>#REF!</f>
        <v>#REF!</v>
      </c>
      <c r="R122" s="108" t="e">
        <f>#REF!</f>
        <v>#REF!</v>
      </c>
      <c r="S122" s="108" t="e">
        <f>#REF!</f>
        <v>#REF!</v>
      </c>
      <c r="T122" s="93" t="e">
        <f>#REF!</f>
        <v>#REF!</v>
      </c>
      <c r="U122" s="93" t="e">
        <f>#REF!</f>
        <v>#REF!</v>
      </c>
      <c r="V122" s="513" t="e">
        <f>#REF!</f>
        <v>#REF!</v>
      </c>
      <c r="W122" s="513" t="e">
        <f>#REF!</f>
        <v>#REF!</v>
      </c>
      <c r="X122" s="513" t="e">
        <f>#REF!</f>
        <v>#REF!</v>
      </c>
    </row>
    <row r="123" spans="1:24" ht="15.95" customHeight="1">
      <c r="A123" s="138"/>
      <c r="B123" s="92"/>
      <c r="C123" s="92"/>
      <c r="D123" s="92"/>
      <c r="E123" s="92" t="s">
        <v>152</v>
      </c>
      <c r="F123" s="472" t="s">
        <v>483</v>
      </c>
      <c r="G123" s="335"/>
      <c r="H123" s="215"/>
      <c r="I123" s="93" t="e">
        <f t="shared" si="1"/>
        <v>#REF!</v>
      </c>
      <c r="J123" s="162" t="e">
        <f>#REF!</f>
        <v>#REF!</v>
      </c>
      <c r="K123" s="93">
        <f>BPBD!L123</f>
        <v>1</v>
      </c>
      <c r="L123" s="93" t="e">
        <f>#REF!</f>
        <v>#REF!</v>
      </c>
      <c r="M123" s="93" t="e">
        <f>#REF!</f>
        <v>#REF!</v>
      </c>
      <c r="N123" s="93" t="e">
        <f>#REF!</f>
        <v>#REF!</v>
      </c>
      <c r="O123" s="93" t="e">
        <f>#REF!</f>
        <v>#REF!</v>
      </c>
      <c r="P123" s="93" t="e">
        <f>#REF!</f>
        <v>#REF!</v>
      </c>
      <c r="Q123" s="93" t="e">
        <f>#REF!</f>
        <v>#REF!</v>
      </c>
      <c r="R123" s="93" t="e">
        <f>#REF!</f>
        <v>#REF!</v>
      </c>
      <c r="S123" s="93" t="e">
        <f>#REF!</f>
        <v>#REF!</v>
      </c>
      <c r="T123" s="93" t="e">
        <f>#REF!</f>
        <v>#REF!</v>
      </c>
      <c r="U123" s="93" t="e">
        <f>#REF!</f>
        <v>#REF!</v>
      </c>
      <c r="V123" s="513" t="e">
        <f>#REF!</f>
        <v>#REF!</v>
      </c>
      <c r="W123" s="513" t="e">
        <f>#REF!</f>
        <v>#REF!</v>
      </c>
      <c r="X123" s="513" t="e">
        <f>#REF!</f>
        <v>#REF!</v>
      </c>
    </row>
    <row r="124" spans="1:24" ht="45">
      <c r="A124" s="138"/>
      <c r="B124" s="92"/>
      <c r="C124" s="92"/>
      <c r="D124" s="92"/>
      <c r="E124" s="92" t="s">
        <v>155</v>
      </c>
      <c r="F124" s="472" t="s">
        <v>484</v>
      </c>
      <c r="G124" s="335"/>
      <c r="H124" s="216"/>
      <c r="I124" s="93" t="e">
        <f t="shared" si="1"/>
        <v>#REF!</v>
      </c>
      <c r="J124" s="162" t="e">
        <f>#REF!</f>
        <v>#REF!</v>
      </c>
      <c r="K124" s="93">
        <f>BPBD!L124</f>
        <v>0.67</v>
      </c>
      <c r="L124" s="93" t="e">
        <f>#REF!</f>
        <v>#REF!</v>
      </c>
      <c r="M124" s="93" t="e">
        <f>#REF!</f>
        <v>#REF!</v>
      </c>
      <c r="N124" s="93" t="e">
        <f>#REF!</f>
        <v>#REF!</v>
      </c>
      <c r="O124" s="93" t="e">
        <f>#REF!</f>
        <v>#REF!</v>
      </c>
      <c r="P124" s="93" t="e">
        <f>#REF!</f>
        <v>#REF!</v>
      </c>
      <c r="Q124" s="93" t="e">
        <f>#REF!</f>
        <v>#REF!</v>
      </c>
      <c r="R124" s="93" t="e">
        <f>#REF!</f>
        <v>#REF!</v>
      </c>
      <c r="S124" s="93" t="e">
        <f>#REF!</f>
        <v>#REF!</v>
      </c>
      <c r="T124" s="93" t="e">
        <f>#REF!</f>
        <v>#REF!</v>
      </c>
      <c r="U124" s="93" t="e">
        <f>#REF!</f>
        <v>#REF!</v>
      </c>
      <c r="V124" s="513" t="e">
        <f>#REF!</f>
        <v>#REF!</v>
      </c>
      <c r="W124" s="513" t="e">
        <f>#REF!</f>
        <v>#REF!</v>
      </c>
      <c r="X124" s="513" t="e">
        <f>#REF!</f>
        <v>#REF!</v>
      </c>
    </row>
    <row r="125" spans="1:24" ht="45">
      <c r="A125" s="138"/>
      <c r="B125" s="92"/>
      <c r="C125" s="92"/>
      <c r="D125" s="92"/>
      <c r="E125" s="92" t="s">
        <v>157</v>
      </c>
      <c r="F125" s="472" t="s">
        <v>527</v>
      </c>
      <c r="G125" s="335"/>
      <c r="H125" s="216"/>
      <c r="I125" s="93" t="e">
        <f t="shared" si="1"/>
        <v>#REF!</v>
      </c>
      <c r="J125" s="162" t="e">
        <f>#REF!</f>
        <v>#REF!</v>
      </c>
      <c r="K125" s="93">
        <f>BPBD!L125</f>
        <v>0.67</v>
      </c>
      <c r="L125" s="93" t="e">
        <f>#REF!</f>
        <v>#REF!</v>
      </c>
      <c r="M125" s="93" t="e">
        <f>#REF!</f>
        <v>#REF!</v>
      </c>
      <c r="N125" s="93" t="e">
        <f>#REF!</f>
        <v>#REF!</v>
      </c>
      <c r="O125" s="93" t="e">
        <f>#REF!</f>
        <v>#REF!</v>
      </c>
      <c r="P125" s="93" t="e">
        <f>#REF!</f>
        <v>#REF!</v>
      </c>
      <c r="Q125" s="93" t="e">
        <f>#REF!</f>
        <v>#REF!</v>
      </c>
      <c r="R125" s="93" t="e">
        <f>#REF!</f>
        <v>#REF!</v>
      </c>
      <c r="S125" s="93" t="e">
        <f>#REF!</f>
        <v>#REF!</v>
      </c>
      <c r="T125" s="93" t="e">
        <f>#REF!</f>
        <v>#REF!</v>
      </c>
      <c r="U125" s="93" t="e">
        <f>#REF!</f>
        <v>#REF!</v>
      </c>
      <c r="V125" s="513" t="e">
        <f>#REF!</f>
        <v>#REF!</v>
      </c>
      <c r="W125" s="513" t="e">
        <f>#REF!</f>
        <v>#REF!</v>
      </c>
      <c r="X125" s="513" t="e">
        <f>#REF!</f>
        <v>#REF!</v>
      </c>
    </row>
    <row r="126" spans="1:24" ht="60">
      <c r="A126" s="138"/>
      <c r="B126" s="92"/>
      <c r="C126" s="92"/>
      <c r="D126" s="92"/>
      <c r="E126" s="92" t="s">
        <v>164</v>
      </c>
      <c r="F126" s="472" t="s">
        <v>528</v>
      </c>
      <c r="G126" s="335"/>
      <c r="H126" s="216"/>
      <c r="I126" s="93" t="e">
        <f t="shared" si="1"/>
        <v>#REF!</v>
      </c>
      <c r="J126" s="162" t="e">
        <f>#REF!</f>
        <v>#REF!</v>
      </c>
      <c r="K126" s="93">
        <f>BPBD!L126</f>
        <v>0</v>
      </c>
      <c r="L126" s="93" t="e">
        <f>#REF!</f>
        <v>#REF!</v>
      </c>
      <c r="M126" s="93" t="e">
        <f>#REF!</f>
        <v>#REF!</v>
      </c>
      <c r="N126" s="93" t="e">
        <f>#REF!</f>
        <v>#REF!</v>
      </c>
      <c r="O126" s="93" t="e">
        <f>#REF!</f>
        <v>#REF!</v>
      </c>
      <c r="P126" s="93" t="e">
        <f>#REF!</f>
        <v>#REF!</v>
      </c>
      <c r="Q126" s="93" t="e">
        <f>#REF!</f>
        <v>#REF!</v>
      </c>
      <c r="R126" s="93" t="e">
        <f>#REF!</f>
        <v>#REF!</v>
      </c>
      <c r="S126" s="93" t="e">
        <f>#REF!</f>
        <v>#REF!</v>
      </c>
      <c r="T126" s="93" t="e">
        <f>#REF!</f>
        <v>#REF!</v>
      </c>
      <c r="U126" s="93" t="e">
        <f>#REF!</f>
        <v>#REF!</v>
      </c>
      <c r="V126" s="513" t="e">
        <f>#REF!</f>
        <v>#REF!</v>
      </c>
      <c r="W126" s="513" t="e">
        <f>#REF!</f>
        <v>#REF!</v>
      </c>
      <c r="X126" s="513" t="e">
        <f>#REF!</f>
        <v>#REF!</v>
      </c>
    </row>
    <row r="127" spans="1:24" ht="30">
      <c r="A127" s="138"/>
      <c r="B127" s="92"/>
      <c r="C127" s="92"/>
      <c r="D127" s="92"/>
      <c r="E127" s="92" t="s">
        <v>165</v>
      </c>
      <c r="F127" s="472" t="s">
        <v>485</v>
      </c>
      <c r="G127" s="335"/>
      <c r="H127" s="216"/>
      <c r="I127" s="93" t="e">
        <f t="shared" si="1"/>
        <v>#REF!</v>
      </c>
      <c r="J127" s="162" t="e">
        <f>#REF!</f>
        <v>#REF!</v>
      </c>
      <c r="K127" s="93">
        <f>BPBD!L127</f>
        <v>0.67</v>
      </c>
      <c r="L127" s="93" t="e">
        <f>#REF!</f>
        <v>#REF!</v>
      </c>
      <c r="M127" s="93" t="e">
        <f>#REF!</f>
        <v>#REF!</v>
      </c>
      <c r="N127" s="93" t="e">
        <f>#REF!</f>
        <v>#REF!</v>
      </c>
      <c r="O127" s="93" t="e">
        <f>#REF!</f>
        <v>#REF!</v>
      </c>
      <c r="P127" s="93" t="e">
        <f>#REF!</f>
        <v>#REF!</v>
      </c>
      <c r="Q127" s="93" t="e">
        <f>#REF!</f>
        <v>#REF!</v>
      </c>
      <c r="R127" s="93" t="e">
        <f>#REF!</f>
        <v>#REF!</v>
      </c>
      <c r="S127" s="93" t="e">
        <f>#REF!</f>
        <v>#REF!</v>
      </c>
      <c r="T127" s="93" t="e">
        <f>#REF!</f>
        <v>#REF!</v>
      </c>
      <c r="U127" s="93" t="e">
        <f>#REF!</f>
        <v>#REF!</v>
      </c>
      <c r="V127" s="513" t="e">
        <f>#REF!</f>
        <v>#REF!</v>
      </c>
      <c r="W127" s="513" t="e">
        <f>#REF!</f>
        <v>#REF!</v>
      </c>
      <c r="X127" s="513" t="e">
        <f>#REF!</f>
        <v>#REF!</v>
      </c>
    </row>
    <row r="128" spans="1:24">
      <c r="A128" s="138"/>
      <c r="B128" s="92"/>
      <c r="C128" s="92"/>
      <c r="D128" s="92"/>
      <c r="E128" s="92" t="s">
        <v>167</v>
      </c>
      <c r="F128" s="472" t="s">
        <v>795</v>
      </c>
      <c r="G128" s="335"/>
      <c r="H128" s="216"/>
      <c r="I128" s="93" t="e">
        <f t="shared" si="1"/>
        <v>#REF!</v>
      </c>
      <c r="J128" s="162" t="e">
        <f>#REF!</f>
        <v>#REF!</v>
      </c>
      <c r="K128" s="93">
        <f>BPBD!L128</f>
        <v>0.33</v>
      </c>
      <c r="L128" s="93" t="e">
        <f>#REF!</f>
        <v>#REF!</v>
      </c>
      <c r="M128" s="93" t="e">
        <f>#REF!</f>
        <v>#REF!</v>
      </c>
      <c r="N128" s="93" t="e">
        <f>#REF!</f>
        <v>#REF!</v>
      </c>
      <c r="O128" s="93" t="e">
        <f>#REF!</f>
        <v>#REF!</v>
      </c>
      <c r="P128" s="93" t="e">
        <f>#REF!</f>
        <v>#REF!</v>
      </c>
      <c r="Q128" s="93" t="e">
        <f>#REF!</f>
        <v>#REF!</v>
      </c>
      <c r="R128" s="93" t="e">
        <f>#REF!</f>
        <v>#REF!</v>
      </c>
      <c r="S128" s="93" t="e">
        <f>#REF!</f>
        <v>#REF!</v>
      </c>
      <c r="T128" s="93" t="e">
        <f>#REF!</f>
        <v>#REF!</v>
      </c>
      <c r="U128" s="93" t="e">
        <f>#REF!</f>
        <v>#REF!</v>
      </c>
      <c r="V128" s="513" t="e">
        <f>#REF!</f>
        <v>#REF!</v>
      </c>
      <c r="W128" s="513" t="e">
        <f>#REF!</f>
        <v>#REF!</v>
      </c>
      <c r="X128" s="513" t="e">
        <f>#REF!</f>
        <v>#REF!</v>
      </c>
    </row>
    <row r="129" spans="1:24">
      <c r="A129" s="96"/>
      <c r="B129" s="91"/>
      <c r="C129" s="91"/>
      <c r="D129" s="91" t="s">
        <v>13</v>
      </c>
      <c r="E129" s="547" t="s">
        <v>100</v>
      </c>
      <c r="F129" s="548"/>
      <c r="G129" s="108">
        <v>0.6</v>
      </c>
      <c r="H129" s="216"/>
      <c r="I129" s="108" t="e">
        <f>AVERAGE(I130:I133)*G129</f>
        <v>#REF!</v>
      </c>
      <c r="J129" s="161" t="e">
        <f>#REF!</f>
        <v>#REF!</v>
      </c>
      <c r="K129" s="108">
        <f>BPBD!L129</f>
        <v>0.28799999999999998</v>
      </c>
      <c r="L129" s="108" t="e">
        <f>#REF!</f>
        <v>#REF!</v>
      </c>
      <c r="M129" s="108" t="e">
        <f>#REF!</f>
        <v>#REF!</v>
      </c>
      <c r="N129" s="108" t="e">
        <f>#REF!</f>
        <v>#REF!</v>
      </c>
      <c r="O129" s="108" t="e">
        <f>#REF!</f>
        <v>#REF!</v>
      </c>
      <c r="P129" s="108" t="e">
        <f>#REF!</f>
        <v>#REF!</v>
      </c>
      <c r="Q129" s="108" t="e">
        <f>#REF!</f>
        <v>#REF!</v>
      </c>
      <c r="R129" s="108" t="e">
        <f>#REF!</f>
        <v>#REF!</v>
      </c>
      <c r="S129" s="108" t="e">
        <f>#REF!</f>
        <v>#REF!</v>
      </c>
      <c r="T129" s="93" t="e">
        <f>#REF!</f>
        <v>#REF!</v>
      </c>
      <c r="U129" s="93" t="e">
        <f>#REF!</f>
        <v>#REF!</v>
      </c>
      <c r="V129" s="513" t="e">
        <f>#REF!</f>
        <v>#REF!</v>
      </c>
      <c r="W129" s="513" t="e">
        <f>#REF!</f>
        <v>#REF!</v>
      </c>
      <c r="X129" s="513" t="e">
        <f>#REF!</f>
        <v>#REF!</v>
      </c>
    </row>
    <row r="130" spans="1:24" ht="15.95" customHeight="1">
      <c r="A130" s="138"/>
      <c r="B130" s="92"/>
      <c r="C130" s="92"/>
      <c r="D130" s="92"/>
      <c r="E130" s="92" t="s">
        <v>152</v>
      </c>
      <c r="F130" s="472" t="s">
        <v>486</v>
      </c>
      <c r="G130" s="335"/>
      <c r="H130" s="215"/>
      <c r="I130" s="93" t="e">
        <f t="shared" si="1"/>
        <v>#REF!</v>
      </c>
      <c r="J130" s="162" t="e">
        <f>#REF!</f>
        <v>#REF!</v>
      </c>
      <c r="K130" s="93">
        <f>BPBD!L130</f>
        <v>0.75</v>
      </c>
      <c r="L130" s="93" t="e">
        <f>#REF!</f>
        <v>#REF!</v>
      </c>
      <c r="M130" s="93" t="e">
        <f>#REF!</f>
        <v>#REF!</v>
      </c>
      <c r="N130" s="93" t="e">
        <f>#REF!</f>
        <v>#REF!</v>
      </c>
      <c r="O130" s="93" t="e">
        <f>#REF!</f>
        <v>#REF!</v>
      </c>
      <c r="P130" s="93" t="e">
        <f>#REF!</f>
        <v>#REF!</v>
      </c>
      <c r="Q130" s="93" t="e">
        <f>#REF!</f>
        <v>#REF!</v>
      </c>
      <c r="R130" s="93" t="e">
        <f>#REF!</f>
        <v>#REF!</v>
      </c>
      <c r="S130" s="93" t="e">
        <f>#REF!</f>
        <v>#REF!</v>
      </c>
      <c r="T130" s="93" t="e">
        <f>#REF!</f>
        <v>#REF!</v>
      </c>
      <c r="U130" s="93" t="e">
        <f>#REF!</f>
        <v>#REF!</v>
      </c>
      <c r="V130" s="513" t="e">
        <f>#REF!</f>
        <v>#REF!</v>
      </c>
      <c r="W130" s="513" t="e">
        <f>#REF!</f>
        <v>#REF!</v>
      </c>
      <c r="X130" s="513" t="e">
        <f>#REF!</f>
        <v>#REF!</v>
      </c>
    </row>
    <row r="131" spans="1:24" ht="45">
      <c r="A131" s="138"/>
      <c r="B131" s="92"/>
      <c r="C131" s="92"/>
      <c r="D131" s="92"/>
      <c r="E131" s="92" t="s">
        <v>155</v>
      </c>
      <c r="F131" s="472" t="s">
        <v>487</v>
      </c>
      <c r="G131" s="335"/>
      <c r="H131" s="216"/>
      <c r="I131" s="93" t="e">
        <f>AVERAGE(J131:S131)</f>
        <v>#REF!</v>
      </c>
      <c r="J131" s="162" t="e">
        <f>#REF!</f>
        <v>#REF!</v>
      </c>
      <c r="K131" s="93">
        <f>BPBD!L131</f>
        <v>0</v>
      </c>
      <c r="L131" s="93" t="e">
        <f>#REF!</f>
        <v>#REF!</v>
      </c>
      <c r="M131" s="93" t="e">
        <f>#REF!</f>
        <v>#REF!</v>
      </c>
      <c r="N131" s="93" t="e">
        <f>#REF!</f>
        <v>#REF!</v>
      </c>
      <c r="O131" s="93" t="e">
        <f>#REF!</f>
        <v>#REF!</v>
      </c>
      <c r="P131" s="93" t="e">
        <f>#REF!</f>
        <v>#REF!</v>
      </c>
      <c r="Q131" s="93" t="e">
        <f>#REF!</f>
        <v>#REF!</v>
      </c>
      <c r="R131" s="93" t="e">
        <f>#REF!</f>
        <v>#REF!</v>
      </c>
      <c r="S131" s="93" t="e">
        <f>#REF!</f>
        <v>#REF!</v>
      </c>
      <c r="T131" s="93" t="e">
        <f>#REF!</f>
        <v>#REF!</v>
      </c>
      <c r="U131" s="93" t="e">
        <f>#REF!</f>
        <v>#REF!</v>
      </c>
      <c r="V131" s="513" t="e">
        <f>#REF!</f>
        <v>#REF!</v>
      </c>
      <c r="W131" s="513" t="e">
        <f>#REF!</f>
        <v>#REF!</v>
      </c>
      <c r="X131" s="513" t="e">
        <f>#REF!</f>
        <v>#REF!</v>
      </c>
    </row>
    <row r="132" spans="1:24" ht="60">
      <c r="A132" s="138"/>
      <c r="B132" s="92"/>
      <c r="C132" s="92"/>
      <c r="D132" s="92"/>
      <c r="E132" s="92" t="s">
        <v>157</v>
      </c>
      <c r="F132" s="472" t="s">
        <v>488</v>
      </c>
      <c r="G132" s="335"/>
      <c r="H132" s="216"/>
      <c r="I132" s="93" t="e">
        <f>AVERAGE(J132:S132)</f>
        <v>#REF!</v>
      </c>
      <c r="J132" s="162" t="e">
        <f>#REF!</f>
        <v>#REF!</v>
      </c>
      <c r="K132" s="93">
        <f>BPBD!L132</f>
        <v>0.67</v>
      </c>
      <c r="L132" s="93" t="e">
        <f>#REF!</f>
        <v>#REF!</v>
      </c>
      <c r="M132" s="93" t="e">
        <f>#REF!</f>
        <v>#REF!</v>
      </c>
      <c r="N132" s="93" t="e">
        <f>#REF!</f>
        <v>#REF!</v>
      </c>
      <c r="O132" s="93" t="e">
        <f>#REF!</f>
        <v>#REF!</v>
      </c>
      <c r="P132" s="93" t="e">
        <f>#REF!</f>
        <v>#REF!</v>
      </c>
      <c r="Q132" s="93" t="e">
        <f>#REF!</f>
        <v>#REF!</v>
      </c>
      <c r="R132" s="93" t="e">
        <f>#REF!</f>
        <v>#REF!</v>
      </c>
      <c r="S132" s="93" t="e">
        <f>#REF!</f>
        <v>#REF!</v>
      </c>
      <c r="T132" s="93" t="e">
        <f>#REF!</f>
        <v>#REF!</v>
      </c>
      <c r="U132" s="93" t="e">
        <f>#REF!</f>
        <v>#REF!</v>
      </c>
      <c r="V132" s="513" t="e">
        <f>#REF!</f>
        <v>#REF!</v>
      </c>
      <c r="W132" s="513" t="e">
        <f>#REF!</f>
        <v>#REF!</v>
      </c>
      <c r="X132" s="513" t="e">
        <f>#REF!</f>
        <v>#REF!</v>
      </c>
    </row>
    <row r="133" spans="1:24" ht="45">
      <c r="A133" s="138"/>
      <c r="B133" s="92"/>
      <c r="C133" s="92"/>
      <c r="D133" s="92"/>
      <c r="E133" s="92" t="s">
        <v>164</v>
      </c>
      <c r="F133" s="472" t="s">
        <v>802</v>
      </c>
      <c r="G133" s="335"/>
      <c r="H133" s="216"/>
      <c r="I133" s="93" t="e">
        <f>AVERAGE(J133:S133)</f>
        <v>#REF!</v>
      </c>
      <c r="J133" s="162" t="e">
        <f>#REF!</f>
        <v>#REF!</v>
      </c>
      <c r="K133" s="93">
        <f>BPBD!L133</f>
        <v>0.5</v>
      </c>
      <c r="L133" s="93" t="e">
        <f>#REF!</f>
        <v>#REF!</v>
      </c>
      <c r="M133" s="93" t="e">
        <f>#REF!</f>
        <v>#REF!</v>
      </c>
      <c r="N133" s="93" t="e">
        <f>#REF!</f>
        <v>#REF!</v>
      </c>
      <c r="O133" s="93" t="e">
        <f>#REF!</f>
        <v>#REF!</v>
      </c>
      <c r="P133" s="93" t="e">
        <f>#REF!</f>
        <v>#REF!</v>
      </c>
      <c r="Q133" s="93" t="e">
        <f>#REF!</f>
        <v>#REF!</v>
      </c>
      <c r="R133" s="93" t="e">
        <f>#REF!</f>
        <v>#REF!</v>
      </c>
      <c r="S133" s="93" t="e">
        <f>#REF!</f>
        <v>#REF!</v>
      </c>
      <c r="T133" s="93" t="e">
        <f>#REF!</f>
        <v>#REF!</v>
      </c>
      <c r="U133" s="93" t="e">
        <f>#REF!</f>
        <v>#REF!</v>
      </c>
      <c r="V133" s="513" t="e">
        <f>#REF!</f>
        <v>#REF!</v>
      </c>
      <c r="W133" s="513" t="e">
        <f>#REF!</f>
        <v>#REF!</v>
      </c>
      <c r="X133" s="513" t="e">
        <f>#REF!</f>
        <v>#REF!</v>
      </c>
    </row>
    <row r="134" spans="1:24">
      <c r="A134" s="96"/>
      <c r="B134" s="91"/>
      <c r="C134" s="91"/>
      <c r="D134" s="91" t="s">
        <v>15</v>
      </c>
      <c r="E134" s="547" t="s">
        <v>102</v>
      </c>
      <c r="F134" s="548"/>
      <c r="G134" s="108">
        <v>0.7</v>
      </c>
      <c r="H134" s="216"/>
      <c r="I134" s="108" t="e">
        <f>AVERAGE(I135:I137)*G134</f>
        <v>#REF!</v>
      </c>
      <c r="J134" s="161" t="e">
        <f>#REF!</f>
        <v>#REF!</v>
      </c>
      <c r="K134" s="108">
        <f>BPBD!L134</f>
        <v>0.40833333333333333</v>
      </c>
      <c r="L134" s="108" t="e">
        <f>#REF!</f>
        <v>#REF!</v>
      </c>
      <c r="M134" s="108" t="e">
        <f>#REF!</f>
        <v>#REF!</v>
      </c>
      <c r="N134" s="108" t="e">
        <f>#REF!</f>
        <v>#REF!</v>
      </c>
      <c r="O134" s="108" t="e">
        <f>#REF!</f>
        <v>#REF!</v>
      </c>
      <c r="P134" s="108" t="e">
        <f>#REF!</f>
        <v>#REF!</v>
      </c>
      <c r="Q134" s="108" t="e">
        <f>#REF!</f>
        <v>#REF!</v>
      </c>
      <c r="R134" s="108" t="e">
        <f>#REF!</f>
        <v>#REF!</v>
      </c>
      <c r="S134" s="108" t="e">
        <f>#REF!</f>
        <v>#REF!</v>
      </c>
      <c r="T134" s="93" t="e">
        <f>#REF!</f>
        <v>#REF!</v>
      </c>
      <c r="U134" s="93" t="e">
        <f>#REF!</f>
        <v>#REF!</v>
      </c>
      <c r="V134" s="513" t="e">
        <f>#REF!</f>
        <v>#REF!</v>
      </c>
      <c r="W134" s="513" t="e">
        <f>#REF!</f>
        <v>#REF!</v>
      </c>
      <c r="X134" s="513" t="e">
        <f>#REF!</f>
        <v>#REF!</v>
      </c>
    </row>
    <row r="135" spans="1:24" ht="15.95" customHeight="1">
      <c r="A135" s="138"/>
      <c r="B135" s="92"/>
      <c r="C135" s="92"/>
      <c r="D135" s="92"/>
      <c r="E135" s="92" t="s">
        <v>152</v>
      </c>
      <c r="F135" s="472" t="s">
        <v>529</v>
      </c>
      <c r="G135" s="335"/>
      <c r="H135" s="215"/>
      <c r="I135" s="93" t="e">
        <f>AVERAGE(J135:S135)</f>
        <v>#REF!</v>
      </c>
      <c r="J135" s="162" t="e">
        <f>#REF!</f>
        <v>#REF!</v>
      </c>
      <c r="K135" s="93">
        <f>BPBD!L135</f>
        <v>0.25</v>
      </c>
      <c r="L135" s="93" t="e">
        <f>#REF!</f>
        <v>#REF!</v>
      </c>
      <c r="M135" s="93" t="e">
        <f>#REF!</f>
        <v>#REF!</v>
      </c>
      <c r="N135" s="93" t="e">
        <f>#REF!</f>
        <v>#REF!</v>
      </c>
      <c r="O135" s="93" t="e">
        <f>#REF!</f>
        <v>#REF!</v>
      </c>
      <c r="P135" s="93" t="e">
        <f>#REF!</f>
        <v>#REF!</v>
      </c>
      <c r="Q135" s="93" t="e">
        <f>#REF!</f>
        <v>#REF!</v>
      </c>
      <c r="R135" s="93" t="e">
        <f>#REF!</f>
        <v>#REF!</v>
      </c>
      <c r="S135" s="93" t="e">
        <f>#REF!</f>
        <v>#REF!</v>
      </c>
      <c r="T135" s="93" t="e">
        <f>#REF!</f>
        <v>#REF!</v>
      </c>
      <c r="U135" s="93" t="e">
        <f>#REF!</f>
        <v>#REF!</v>
      </c>
      <c r="V135" s="513" t="e">
        <f>#REF!</f>
        <v>#REF!</v>
      </c>
      <c r="W135" s="513" t="e">
        <f>#REF!</f>
        <v>#REF!</v>
      </c>
      <c r="X135" s="513" t="e">
        <f>#REF!</f>
        <v>#REF!</v>
      </c>
    </row>
    <row r="136" spans="1:24" ht="45">
      <c r="A136" s="138"/>
      <c r="B136" s="92"/>
      <c r="C136" s="92"/>
      <c r="D136" s="92"/>
      <c r="E136" s="92" t="s">
        <v>155</v>
      </c>
      <c r="F136" s="472" t="s">
        <v>530</v>
      </c>
      <c r="G136" s="335"/>
      <c r="H136" s="216"/>
      <c r="I136" s="93" t="e">
        <f>AVERAGE(J136:S136)</f>
        <v>#REF!</v>
      </c>
      <c r="J136" s="162" t="e">
        <f>#REF!</f>
        <v>#REF!</v>
      </c>
      <c r="K136" s="93">
        <f>BPBD!L136</f>
        <v>0.5</v>
      </c>
      <c r="L136" s="93" t="e">
        <f>#REF!</f>
        <v>#REF!</v>
      </c>
      <c r="M136" s="93" t="e">
        <f>#REF!</f>
        <v>#REF!</v>
      </c>
      <c r="N136" s="93" t="e">
        <f>#REF!</f>
        <v>#REF!</v>
      </c>
      <c r="O136" s="93" t="e">
        <f>#REF!</f>
        <v>#REF!</v>
      </c>
      <c r="P136" s="93" t="e">
        <f>#REF!</f>
        <v>#REF!</v>
      </c>
      <c r="Q136" s="93" t="e">
        <f>#REF!</f>
        <v>#REF!</v>
      </c>
      <c r="R136" s="93" t="e">
        <f>#REF!</f>
        <v>#REF!</v>
      </c>
      <c r="S136" s="93" t="e">
        <f>#REF!</f>
        <v>#REF!</v>
      </c>
      <c r="T136" s="93" t="e">
        <f>#REF!</f>
        <v>#REF!</v>
      </c>
      <c r="U136" s="93" t="e">
        <f>#REF!</f>
        <v>#REF!</v>
      </c>
      <c r="V136" s="513" t="e">
        <f>#REF!</f>
        <v>#REF!</v>
      </c>
      <c r="W136" s="513" t="e">
        <f>#REF!</f>
        <v>#REF!</v>
      </c>
      <c r="X136" s="513" t="e">
        <f>#REF!</f>
        <v>#REF!</v>
      </c>
    </row>
    <row r="137" spans="1:24" ht="30">
      <c r="A137" s="138"/>
      <c r="B137" s="92"/>
      <c r="C137" s="92"/>
      <c r="D137" s="92"/>
      <c r="E137" s="92" t="s">
        <v>157</v>
      </c>
      <c r="F137" s="472" t="s">
        <v>531</v>
      </c>
      <c r="G137" s="335"/>
      <c r="H137" s="216"/>
      <c r="I137" s="93" t="e">
        <f>AVERAGE(J137:S137)</f>
        <v>#REF!</v>
      </c>
      <c r="J137" s="162" t="e">
        <f>#REF!</f>
        <v>#REF!</v>
      </c>
      <c r="K137" s="93">
        <f>BPBD!L137</f>
        <v>1</v>
      </c>
      <c r="L137" s="93" t="e">
        <f>#REF!</f>
        <v>#REF!</v>
      </c>
      <c r="M137" s="93" t="e">
        <f>#REF!</f>
        <v>#REF!</v>
      </c>
      <c r="N137" s="93" t="e">
        <f>#REF!</f>
        <v>#REF!</v>
      </c>
      <c r="O137" s="93" t="e">
        <f>#REF!</f>
        <v>#REF!</v>
      </c>
      <c r="P137" s="93" t="e">
        <f>#REF!</f>
        <v>#REF!</v>
      </c>
      <c r="Q137" s="93" t="e">
        <f>#REF!</f>
        <v>#REF!</v>
      </c>
      <c r="R137" s="93" t="e">
        <f>#REF!</f>
        <v>#REF!</v>
      </c>
      <c r="S137" s="93" t="e">
        <f>#REF!</f>
        <v>#REF!</v>
      </c>
      <c r="T137" s="93" t="e">
        <f>#REF!</f>
        <v>#REF!</v>
      </c>
      <c r="U137" s="93" t="e">
        <f>#REF!</f>
        <v>#REF!</v>
      </c>
      <c r="V137" s="513" t="e">
        <f>#REF!</f>
        <v>#REF!</v>
      </c>
      <c r="W137" s="513" t="e">
        <f>#REF!</f>
        <v>#REF!</v>
      </c>
      <c r="X137" s="513" t="e">
        <f>#REF!</f>
        <v>#REF!</v>
      </c>
    </row>
    <row r="138" spans="1:24">
      <c r="A138" s="96"/>
      <c r="B138" s="91"/>
      <c r="C138" s="91"/>
      <c r="D138" s="91" t="s">
        <v>32</v>
      </c>
      <c r="E138" s="547" t="s">
        <v>101</v>
      </c>
      <c r="F138" s="548"/>
      <c r="G138" s="108">
        <v>0.4</v>
      </c>
      <c r="H138" s="216"/>
      <c r="I138" s="108" t="e">
        <f>AVERAGE(I139:I140)*G138</f>
        <v>#REF!</v>
      </c>
      <c r="J138" s="161" t="e">
        <f>#REF!</f>
        <v>#REF!</v>
      </c>
      <c r="K138" s="108">
        <f>BPBD!L138</f>
        <v>0.23399999999999999</v>
      </c>
      <c r="L138" s="108" t="e">
        <f>#REF!</f>
        <v>#REF!</v>
      </c>
      <c r="M138" s="108" t="e">
        <f>#REF!</f>
        <v>#REF!</v>
      </c>
      <c r="N138" s="108" t="e">
        <f>#REF!</f>
        <v>#REF!</v>
      </c>
      <c r="O138" s="108" t="e">
        <f>#REF!</f>
        <v>#REF!</v>
      </c>
      <c r="P138" s="108" t="e">
        <f>#REF!</f>
        <v>#REF!</v>
      </c>
      <c r="Q138" s="108" t="e">
        <f>#REF!</f>
        <v>#REF!</v>
      </c>
      <c r="R138" s="108" t="e">
        <f>#REF!</f>
        <v>#REF!</v>
      </c>
      <c r="S138" s="108" t="e">
        <f>#REF!</f>
        <v>#REF!</v>
      </c>
      <c r="T138" s="93" t="e">
        <f>#REF!</f>
        <v>#REF!</v>
      </c>
      <c r="U138" s="93" t="e">
        <f>#REF!</f>
        <v>#REF!</v>
      </c>
      <c r="V138" s="513" t="e">
        <f>#REF!</f>
        <v>#REF!</v>
      </c>
      <c r="W138" s="513" t="e">
        <f>#REF!</f>
        <v>#REF!</v>
      </c>
      <c r="X138" s="513" t="e">
        <f>#REF!</f>
        <v>#REF!</v>
      </c>
    </row>
    <row r="139" spans="1:24" ht="15.95" customHeight="1">
      <c r="A139" s="138"/>
      <c r="B139" s="92"/>
      <c r="C139" s="157"/>
      <c r="D139" s="157"/>
      <c r="E139" s="92" t="s">
        <v>152</v>
      </c>
      <c r="F139" s="471" t="s">
        <v>489</v>
      </c>
      <c r="G139" s="335"/>
      <c r="H139" s="215"/>
      <c r="I139" s="93" t="e">
        <f>AVERAGE(J139:S139)</f>
        <v>#REF!</v>
      </c>
      <c r="J139" s="162" t="e">
        <f>#REF!</f>
        <v>#REF!</v>
      </c>
      <c r="K139" s="93">
        <f>BPBD!L139</f>
        <v>0.67</v>
      </c>
      <c r="L139" s="93" t="e">
        <f>#REF!</f>
        <v>#REF!</v>
      </c>
      <c r="M139" s="93" t="e">
        <f>#REF!</f>
        <v>#REF!</v>
      </c>
      <c r="N139" s="93" t="e">
        <f>#REF!</f>
        <v>#REF!</v>
      </c>
      <c r="O139" s="93" t="e">
        <f>#REF!</f>
        <v>#REF!</v>
      </c>
      <c r="P139" s="93" t="e">
        <f>#REF!</f>
        <v>#REF!</v>
      </c>
      <c r="Q139" s="93" t="e">
        <f>#REF!</f>
        <v>#REF!</v>
      </c>
      <c r="R139" s="93" t="e">
        <f>#REF!</f>
        <v>#REF!</v>
      </c>
      <c r="S139" s="93" t="e">
        <f>#REF!</f>
        <v>#REF!</v>
      </c>
      <c r="T139" s="93" t="e">
        <f>#REF!</f>
        <v>#REF!</v>
      </c>
      <c r="U139" s="93" t="e">
        <f>#REF!</f>
        <v>#REF!</v>
      </c>
      <c r="V139" s="513" t="e">
        <f>#REF!</f>
        <v>#REF!</v>
      </c>
      <c r="W139" s="513" t="e">
        <f>#REF!</f>
        <v>#REF!</v>
      </c>
      <c r="X139" s="513" t="e">
        <f>#REF!</f>
        <v>#REF!</v>
      </c>
    </row>
    <row r="140" spans="1:24" ht="30">
      <c r="A140" s="138"/>
      <c r="B140" s="92"/>
      <c r="C140" s="157"/>
      <c r="D140" s="157"/>
      <c r="E140" s="92" t="s">
        <v>155</v>
      </c>
      <c r="F140" s="471" t="s">
        <v>490</v>
      </c>
      <c r="G140" s="335"/>
      <c r="H140" s="216"/>
      <c r="I140" s="93" t="e">
        <f>AVERAGE(J140:S140)</f>
        <v>#REF!</v>
      </c>
      <c r="J140" s="162" t="e">
        <f>#REF!</f>
        <v>#REF!</v>
      </c>
      <c r="K140" s="93">
        <f>BPBD!L140</f>
        <v>0.5</v>
      </c>
      <c r="L140" s="93" t="e">
        <f>#REF!</f>
        <v>#REF!</v>
      </c>
      <c r="M140" s="93" t="e">
        <f>#REF!</f>
        <v>#REF!</v>
      </c>
      <c r="N140" s="93" t="e">
        <f>#REF!</f>
        <v>#REF!</v>
      </c>
      <c r="O140" s="93" t="e">
        <f>#REF!</f>
        <v>#REF!</v>
      </c>
      <c r="P140" s="93" t="e">
        <f>#REF!</f>
        <v>#REF!</v>
      </c>
      <c r="Q140" s="93" t="e">
        <f>#REF!</f>
        <v>#REF!</v>
      </c>
      <c r="R140" s="93" t="e">
        <f>#REF!</f>
        <v>#REF!</v>
      </c>
      <c r="S140" s="93" t="e">
        <f>#REF!</f>
        <v>#REF!</v>
      </c>
      <c r="T140" s="93" t="e">
        <f>#REF!</f>
        <v>#REF!</v>
      </c>
      <c r="U140" s="93" t="e">
        <f>#REF!</f>
        <v>#REF!</v>
      </c>
      <c r="V140" s="513" t="e">
        <f>#REF!</f>
        <v>#REF!</v>
      </c>
      <c r="W140" s="513" t="e">
        <f>#REF!</f>
        <v>#REF!</v>
      </c>
      <c r="X140" s="513" t="e">
        <f>#REF!</f>
        <v>#REF!</v>
      </c>
    </row>
    <row r="141" spans="1:24">
      <c r="A141" s="86"/>
      <c r="B141" s="86" t="s">
        <v>57</v>
      </c>
      <c r="C141" s="601" t="s">
        <v>602</v>
      </c>
      <c r="D141" s="602"/>
      <c r="E141" s="602"/>
      <c r="F141" s="602"/>
      <c r="G141" s="159">
        <f>SUM(G142,G154,G160,G163,G173,G183,G204,G223)</f>
        <v>21.7</v>
      </c>
      <c r="H141" s="216"/>
      <c r="I141" s="159" t="e">
        <f>SUM(I142,I154,I160,I163,I173,I183,I204,I223)</f>
        <v>#REF!</v>
      </c>
      <c r="J141" s="87" t="e">
        <f>#REF!</f>
        <v>#REF!</v>
      </c>
      <c r="K141" s="159" t="e">
        <f>BPBD!L141</f>
        <v>#DIV/0!</v>
      </c>
      <c r="L141" s="159" t="e">
        <f>#REF!</f>
        <v>#REF!</v>
      </c>
      <c r="M141" s="159" t="e">
        <f>#REF!</f>
        <v>#REF!</v>
      </c>
      <c r="N141" s="159" t="e">
        <f>#REF!</f>
        <v>#REF!</v>
      </c>
      <c r="O141" s="159" t="e">
        <f>#REF!</f>
        <v>#REF!</v>
      </c>
      <c r="P141" s="159" t="e">
        <f>#REF!</f>
        <v>#REF!</v>
      </c>
      <c r="Q141" s="159" t="e">
        <f>#REF!</f>
        <v>#REF!</v>
      </c>
      <c r="R141" s="159" t="e">
        <f>#REF!</f>
        <v>#REF!</v>
      </c>
      <c r="S141" s="159" t="e">
        <f>#REF!</f>
        <v>#REF!</v>
      </c>
      <c r="T141" s="93" t="e">
        <f>#REF!</f>
        <v>#REF!</v>
      </c>
      <c r="U141" s="93" t="e">
        <f>#REF!</f>
        <v>#REF!</v>
      </c>
      <c r="V141" s="513" t="e">
        <f>#REF!</f>
        <v>#REF!</v>
      </c>
      <c r="W141" s="513" t="e">
        <f>#REF!</f>
        <v>#REF!</v>
      </c>
      <c r="X141" s="513" t="e">
        <f>#REF!</f>
        <v>#REF!</v>
      </c>
    </row>
    <row r="142" spans="1:24" ht="15.95" customHeight="1">
      <c r="A142" s="97"/>
      <c r="B142" s="98"/>
      <c r="C142" s="105">
        <v>1</v>
      </c>
      <c r="D142" s="614" t="s">
        <v>8</v>
      </c>
      <c r="E142" s="615"/>
      <c r="F142" s="616"/>
      <c r="G142" s="28">
        <f>SUM(G143:G152)</f>
        <v>3</v>
      </c>
      <c r="H142" s="214"/>
      <c r="I142" s="28" t="e">
        <f>SUM(I143,I150,I152)</f>
        <v>#REF!</v>
      </c>
      <c r="J142" s="207" t="e">
        <f>#REF!</f>
        <v>#REF!</v>
      </c>
      <c r="K142" s="28">
        <f>BPBD!L142</f>
        <v>1.835</v>
      </c>
      <c r="L142" s="28" t="e">
        <f>#REF!</f>
        <v>#REF!</v>
      </c>
      <c r="M142" s="28" t="e">
        <f>#REF!</f>
        <v>#REF!</v>
      </c>
      <c r="N142" s="28" t="e">
        <f>#REF!</f>
        <v>#REF!</v>
      </c>
      <c r="O142" s="28" t="e">
        <f>#REF!</f>
        <v>#REF!</v>
      </c>
      <c r="P142" s="28" t="e">
        <f>#REF!</f>
        <v>#REF!</v>
      </c>
      <c r="Q142" s="28" t="e">
        <f>#REF!</f>
        <v>#REF!</v>
      </c>
      <c r="R142" s="28" t="e">
        <f>#REF!</f>
        <v>#REF!</v>
      </c>
      <c r="S142" s="28" t="e">
        <f>#REF!</f>
        <v>#REF!</v>
      </c>
      <c r="T142" s="93" t="e">
        <f>#REF!</f>
        <v>#REF!</v>
      </c>
      <c r="U142" s="93" t="e">
        <f>#REF!</f>
        <v>#REF!</v>
      </c>
      <c r="V142" s="513" t="e">
        <f>#REF!</f>
        <v>#REF!</v>
      </c>
      <c r="W142" s="513" t="e">
        <f>#REF!</f>
        <v>#REF!</v>
      </c>
      <c r="X142" s="513" t="e">
        <f>#REF!</f>
        <v>#REF!</v>
      </c>
    </row>
    <row r="143" spans="1:24" ht="15" customHeight="1">
      <c r="A143" s="96"/>
      <c r="B143" s="91"/>
      <c r="C143" s="91"/>
      <c r="D143" s="91" t="s">
        <v>9</v>
      </c>
      <c r="E143" s="551" t="s">
        <v>114</v>
      </c>
      <c r="F143" s="552"/>
      <c r="G143" s="108">
        <v>1.5</v>
      </c>
      <c r="H143" s="214"/>
      <c r="I143" s="108" t="e">
        <f>AVERAGE(I144:I149)*G143</f>
        <v>#REF!</v>
      </c>
      <c r="J143" s="161" t="e">
        <f>#REF!</f>
        <v>#REF!</v>
      </c>
      <c r="K143" s="108">
        <f>BPBD!L143</f>
        <v>1.5</v>
      </c>
      <c r="L143" s="108" t="e">
        <f>#REF!</f>
        <v>#REF!</v>
      </c>
      <c r="M143" s="108" t="e">
        <f>#REF!</f>
        <v>#REF!</v>
      </c>
      <c r="N143" s="108" t="e">
        <f>#REF!</f>
        <v>#REF!</v>
      </c>
      <c r="O143" s="108" t="e">
        <f>#REF!</f>
        <v>#REF!</v>
      </c>
      <c r="P143" s="108" t="e">
        <f>#REF!</f>
        <v>#REF!</v>
      </c>
      <c r="Q143" s="108" t="e">
        <f>#REF!</f>
        <v>#REF!</v>
      </c>
      <c r="R143" s="108" t="e">
        <f>#REF!</f>
        <v>#REF!</v>
      </c>
      <c r="S143" s="108" t="e">
        <f>#REF!</f>
        <v>#REF!</v>
      </c>
      <c r="T143" s="93" t="e">
        <f>#REF!</f>
        <v>#REF!</v>
      </c>
      <c r="U143" s="93" t="e">
        <f>#REF!</f>
        <v>#REF!</v>
      </c>
      <c r="V143" s="513" t="e">
        <f>#REF!</f>
        <v>#REF!</v>
      </c>
      <c r="W143" s="513" t="e">
        <f>#REF!</f>
        <v>#REF!</v>
      </c>
      <c r="X143" s="513" t="e">
        <f>#REF!</f>
        <v>#REF!</v>
      </c>
    </row>
    <row r="144" spans="1:24" ht="15.95" customHeight="1">
      <c r="A144" s="138"/>
      <c r="B144" s="92"/>
      <c r="C144" s="92"/>
      <c r="D144" s="92"/>
      <c r="E144" s="84" t="s">
        <v>152</v>
      </c>
      <c r="F144" s="473" t="s">
        <v>182</v>
      </c>
      <c r="G144" s="93" t="s">
        <v>183</v>
      </c>
      <c r="H144" s="215"/>
      <c r="I144" s="93" t="e">
        <f>AVERAGE(J144:S144)</f>
        <v>#REF!</v>
      </c>
      <c r="J144" s="162" t="e">
        <f>#REF!</f>
        <v>#REF!</v>
      </c>
      <c r="K144" s="93">
        <f>BPBD!L144</f>
        <v>1</v>
      </c>
      <c r="L144" s="93" t="e">
        <f>#REF!</f>
        <v>#REF!</v>
      </c>
      <c r="M144" s="93" t="e">
        <f>#REF!</f>
        <v>#REF!</v>
      </c>
      <c r="N144" s="93" t="e">
        <f>#REF!</f>
        <v>#REF!</v>
      </c>
      <c r="O144" s="93" t="e">
        <f>#REF!</f>
        <v>#REF!</v>
      </c>
      <c r="P144" s="93" t="e">
        <f>#REF!</f>
        <v>#REF!</v>
      </c>
      <c r="Q144" s="93" t="e">
        <f>#REF!</f>
        <v>#REF!</v>
      </c>
      <c r="R144" s="93" t="e">
        <f>#REF!</f>
        <v>#REF!</v>
      </c>
      <c r="S144" s="93" t="e">
        <f>#REF!</f>
        <v>#REF!</v>
      </c>
      <c r="T144" s="93" t="e">
        <f>#REF!</f>
        <v>#REF!</v>
      </c>
      <c r="U144" s="93" t="e">
        <f>#REF!</f>
        <v>#REF!</v>
      </c>
      <c r="V144" s="513" t="e">
        <f>#REF!</f>
        <v>#REF!</v>
      </c>
      <c r="W144" s="513" t="e">
        <f>#REF!</f>
        <v>#REF!</v>
      </c>
      <c r="X144" s="513" t="e">
        <f>#REF!</f>
        <v>#REF!</v>
      </c>
    </row>
    <row r="145" spans="1:24">
      <c r="A145" s="138"/>
      <c r="B145" s="92"/>
      <c r="C145" s="92"/>
      <c r="D145" s="92"/>
      <c r="E145" s="84" t="s">
        <v>183</v>
      </c>
      <c r="F145" s="140" t="s">
        <v>189</v>
      </c>
      <c r="G145" s="93" t="s">
        <v>183</v>
      </c>
      <c r="H145" s="216"/>
      <c r="I145" s="93"/>
      <c r="J145" s="162" t="e">
        <f>#REF!</f>
        <v>#REF!</v>
      </c>
      <c r="K145" s="93" t="str">
        <f>BPBD!L145</f>
        <v/>
      </c>
      <c r="L145" s="93" t="e">
        <f>#REF!</f>
        <v>#REF!</v>
      </c>
      <c r="M145" s="93" t="e">
        <f>#REF!</f>
        <v>#REF!</v>
      </c>
      <c r="N145" s="93" t="e">
        <f>#REF!</f>
        <v>#REF!</v>
      </c>
      <c r="O145" s="93" t="e">
        <f>#REF!</f>
        <v>#REF!</v>
      </c>
      <c r="P145" s="93" t="e">
        <f>#REF!</f>
        <v>#REF!</v>
      </c>
      <c r="Q145" s="93" t="e">
        <f>#REF!</f>
        <v>#REF!</v>
      </c>
      <c r="R145" s="93" t="e">
        <f>#REF!</f>
        <v>#REF!</v>
      </c>
      <c r="S145" s="93" t="e">
        <f>#REF!</f>
        <v>#REF!</v>
      </c>
      <c r="T145" s="93" t="e">
        <f>#REF!</f>
        <v>#REF!</v>
      </c>
      <c r="U145" s="93" t="e">
        <f>#REF!</f>
        <v>#REF!</v>
      </c>
      <c r="V145" s="513" t="e">
        <f>#REF!</f>
        <v>#REF!</v>
      </c>
      <c r="W145" s="513" t="e">
        <f>#REF!</f>
        <v>#REF!</v>
      </c>
      <c r="X145" s="513" t="e">
        <f>#REF!</f>
        <v>#REF!</v>
      </c>
    </row>
    <row r="146" spans="1:24">
      <c r="A146" s="138"/>
      <c r="B146" s="92"/>
      <c r="C146" s="92"/>
      <c r="D146" s="92"/>
      <c r="E146" s="84" t="s">
        <v>183</v>
      </c>
      <c r="F146" s="140" t="s">
        <v>190</v>
      </c>
      <c r="G146" s="93" t="s">
        <v>183</v>
      </c>
      <c r="H146" s="216"/>
      <c r="I146" s="93"/>
      <c r="J146" s="162" t="e">
        <f>#REF!</f>
        <v>#REF!</v>
      </c>
      <c r="K146" s="93" t="str">
        <f>BPBD!L146</f>
        <v/>
      </c>
      <c r="L146" s="93" t="e">
        <f>#REF!</f>
        <v>#REF!</v>
      </c>
      <c r="M146" s="93" t="e">
        <f>#REF!</f>
        <v>#REF!</v>
      </c>
      <c r="N146" s="93" t="e">
        <f>#REF!</f>
        <v>#REF!</v>
      </c>
      <c r="O146" s="93" t="e">
        <f>#REF!</f>
        <v>#REF!</v>
      </c>
      <c r="P146" s="93" t="e">
        <f>#REF!</f>
        <v>#REF!</v>
      </c>
      <c r="Q146" s="93" t="e">
        <f>#REF!</f>
        <v>#REF!</v>
      </c>
      <c r="R146" s="93" t="e">
        <f>#REF!</f>
        <v>#REF!</v>
      </c>
      <c r="S146" s="93" t="e">
        <f>#REF!</f>
        <v>#REF!</v>
      </c>
      <c r="T146" s="93" t="e">
        <f>#REF!</f>
        <v>#REF!</v>
      </c>
      <c r="U146" s="93" t="e">
        <f>#REF!</f>
        <v>#REF!</v>
      </c>
      <c r="V146" s="513" t="e">
        <f>#REF!</f>
        <v>#REF!</v>
      </c>
      <c r="W146" s="513" t="e">
        <f>#REF!</f>
        <v>#REF!</v>
      </c>
      <c r="X146" s="513" t="e">
        <f>#REF!</f>
        <v>#REF!</v>
      </c>
    </row>
    <row r="147" spans="1:24" ht="45">
      <c r="A147" s="138"/>
      <c r="B147" s="92"/>
      <c r="C147" s="92"/>
      <c r="D147" s="92"/>
      <c r="E147" s="84" t="s">
        <v>155</v>
      </c>
      <c r="F147" s="473" t="s">
        <v>187</v>
      </c>
      <c r="G147" s="93"/>
      <c r="H147" s="216"/>
      <c r="I147" s="93" t="e">
        <f>AVERAGE(J147:S147)</f>
        <v>#REF!</v>
      </c>
      <c r="J147" s="162" t="e">
        <f>#REF!</f>
        <v>#REF!</v>
      </c>
      <c r="K147" s="93">
        <f>BPBD!L147</f>
        <v>1</v>
      </c>
      <c r="L147" s="93" t="e">
        <f>#REF!</f>
        <v>#REF!</v>
      </c>
      <c r="M147" s="93" t="e">
        <f>#REF!</f>
        <v>#REF!</v>
      </c>
      <c r="N147" s="93" t="e">
        <f>#REF!</f>
        <v>#REF!</v>
      </c>
      <c r="O147" s="93" t="e">
        <f>#REF!</f>
        <v>#REF!</v>
      </c>
      <c r="P147" s="93" t="e">
        <f>#REF!</f>
        <v>#REF!</v>
      </c>
      <c r="Q147" s="93" t="e">
        <f>#REF!</f>
        <v>#REF!</v>
      </c>
      <c r="R147" s="93" t="e">
        <f>#REF!</f>
        <v>#REF!</v>
      </c>
      <c r="S147" s="93" t="e">
        <f>#REF!</f>
        <v>#REF!</v>
      </c>
      <c r="T147" s="93" t="e">
        <f>#REF!</f>
        <v>#REF!</v>
      </c>
      <c r="U147" s="93" t="e">
        <f>#REF!</f>
        <v>#REF!</v>
      </c>
      <c r="V147" s="513" t="e">
        <f>#REF!</f>
        <v>#REF!</v>
      </c>
      <c r="W147" s="513" t="e">
        <f>#REF!</f>
        <v>#REF!</v>
      </c>
      <c r="X147" s="513" t="e">
        <f>#REF!</f>
        <v>#REF!</v>
      </c>
    </row>
    <row r="148" spans="1:24">
      <c r="A148" s="138"/>
      <c r="B148" s="92"/>
      <c r="C148" s="92"/>
      <c r="D148" s="92"/>
      <c r="E148" s="84"/>
      <c r="F148" s="140" t="s">
        <v>190</v>
      </c>
      <c r="G148" s="93"/>
      <c r="H148" s="216"/>
      <c r="I148" s="93"/>
      <c r="J148" s="162" t="e">
        <f>#REF!</f>
        <v>#REF!</v>
      </c>
      <c r="K148" s="93" t="str">
        <f>BPBD!L148</f>
        <v/>
      </c>
      <c r="L148" s="93" t="e">
        <f>#REF!</f>
        <v>#REF!</v>
      </c>
      <c r="M148" s="93" t="e">
        <f>#REF!</f>
        <v>#REF!</v>
      </c>
      <c r="N148" s="93" t="e">
        <f>#REF!</f>
        <v>#REF!</v>
      </c>
      <c r="O148" s="93" t="e">
        <f>#REF!</f>
        <v>#REF!</v>
      </c>
      <c r="P148" s="93" t="e">
        <f>#REF!</f>
        <v>#REF!</v>
      </c>
      <c r="Q148" s="93" t="e">
        <f>#REF!</f>
        <v>#REF!</v>
      </c>
      <c r="R148" s="93" t="e">
        <f>#REF!</f>
        <v>#REF!</v>
      </c>
      <c r="S148" s="93" t="e">
        <f>#REF!</f>
        <v>#REF!</v>
      </c>
      <c r="T148" s="93" t="e">
        <f>#REF!</f>
        <v>#REF!</v>
      </c>
      <c r="U148" s="93" t="e">
        <f>#REF!</f>
        <v>#REF!</v>
      </c>
      <c r="V148" s="513" t="e">
        <f>#REF!</f>
        <v>#REF!</v>
      </c>
      <c r="W148" s="513" t="e">
        <f>#REF!</f>
        <v>#REF!</v>
      </c>
      <c r="X148" s="513" t="e">
        <f>#REF!</f>
        <v>#REF!</v>
      </c>
    </row>
    <row r="149" spans="1:24" ht="45">
      <c r="A149" s="138"/>
      <c r="B149" s="92"/>
      <c r="C149" s="92"/>
      <c r="D149" s="92"/>
      <c r="E149" s="84"/>
      <c r="F149" s="140" t="s">
        <v>191</v>
      </c>
      <c r="G149" s="93"/>
      <c r="H149" s="216"/>
      <c r="I149" s="93"/>
      <c r="J149" s="162" t="e">
        <f>#REF!</f>
        <v>#REF!</v>
      </c>
      <c r="K149" s="93" t="str">
        <f>BPBD!L149</f>
        <v/>
      </c>
      <c r="L149" s="93" t="e">
        <f>#REF!</f>
        <v>#REF!</v>
      </c>
      <c r="M149" s="93" t="e">
        <f>#REF!</f>
        <v>#REF!</v>
      </c>
      <c r="N149" s="93" t="e">
        <f>#REF!</f>
        <v>#REF!</v>
      </c>
      <c r="O149" s="93" t="e">
        <f>#REF!</f>
        <v>#REF!</v>
      </c>
      <c r="P149" s="93" t="e">
        <f>#REF!</f>
        <v>#REF!</v>
      </c>
      <c r="Q149" s="93" t="e">
        <f>#REF!</f>
        <v>#REF!</v>
      </c>
      <c r="R149" s="93" t="e">
        <f>#REF!</f>
        <v>#REF!</v>
      </c>
      <c r="S149" s="93" t="e">
        <f>#REF!</f>
        <v>#REF!</v>
      </c>
      <c r="T149" s="93" t="e">
        <f>#REF!</f>
        <v>#REF!</v>
      </c>
      <c r="U149" s="93" t="e">
        <f>#REF!</f>
        <v>#REF!</v>
      </c>
      <c r="V149" s="513" t="e">
        <f>#REF!</f>
        <v>#REF!</v>
      </c>
      <c r="W149" s="513" t="e">
        <f>#REF!</f>
        <v>#REF!</v>
      </c>
      <c r="X149" s="513" t="e">
        <f>#REF!</f>
        <v>#REF!</v>
      </c>
    </row>
    <row r="150" spans="1:24">
      <c r="A150" s="96"/>
      <c r="B150" s="91"/>
      <c r="C150" s="91"/>
      <c r="D150" s="91" t="s">
        <v>11</v>
      </c>
      <c r="E150" s="551" t="s">
        <v>115</v>
      </c>
      <c r="F150" s="552"/>
      <c r="G150" s="108">
        <v>1</v>
      </c>
      <c r="H150" s="216"/>
      <c r="I150" s="108" t="e">
        <f>AVERAGE(I151)*G150</f>
        <v>#REF!</v>
      </c>
      <c r="J150" s="161" t="e">
        <f>#REF!</f>
        <v>#REF!</v>
      </c>
      <c r="K150" s="108">
        <f>BPBD!L150</f>
        <v>0</v>
      </c>
      <c r="L150" s="108" t="e">
        <f>#REF!</f>
        <v>#REF!</v>
      </c>
      <c r="M150" s="108" t="e">
        <f>#REF!</f>
        <v>#REF!</v>
      </c>
      <c r="N150" s="108" t="e">
        <f>#REF!</f>
        <v>#REF!</v>
      </c>
      <c r="O150" s="108" t="e">
        <f>#REF!</f>
        <v>#REF!</v>
      </c>
      <c r="P150" s="108" t="e">
        <f>#REF!</f>
        <v>#REF!</v>
      </c>
      <c r="Q150" s="108" t="e">
        <f>#REF!</f>
        <v>#REF!</v>
      </c>
      <c r="R150" s="108" t="e">
        <f>#REF!</f>
        <v>#REF!</v>
      </c>
      <c r="S150" s="108" t="e">
        <f>#REF!</f>
        <v>#REF!</v>
      </c>
      <c r="T150" s="93" t="e">
        <f>#REF!</f>
        <v>#REF!</v>
      </c>
      <c r="U150" s="93" t="e">
        <f>#REF!</f>
        <v>#REF!</v>
      </c>
      <c r="V150" s="513" t="e">
        <f>#REF!</f>
        <v>#REF!</v>
      </c>
      <c r="W150" s="513" t="e">
        <f>#REF!</f>
        <v>#REF!</v>
      </c>
      <c r="X150" s="513" t="e">
        <f>#REF!</f>
        <v>#REF!</v>
      </c>
    </row>
    <row r="151" spans="1:24" ht="15.95" customHeight="1">
      <c r="A151" s="138"/>
      <c r="B151" s="92"/>
      <c r="C151" s="92"/>
      <c r="D151" s="92"/>
      <c r="E151" s="156" t="s">
        <v>59</v>
      </c>
      <c r="F151" s="473" t="s">
        <v>606</v>
      </c>
      <c r="G151" s="93"/>
      <c r="H151" s="215"/>
      <c r="I151" s="93" t="e">
        <f>AVERAGE(J151:S151)</f>
        <v>#REF!</v>
      </c>
      <c r="J151" s="162" t="e">
        <f>#REF!</f>
        <v>#REF!</v>
      </c>
      <c r="K151" s="93">
        <f>BPBD!L151</f>
        <v>0</v>
      </c>
      <c r="L151" s="93" t="e">
        <f>#REF!</f>
        <v>#REF!</v>
      </c>
      <c r="M151" s="93" t="e">
        <f>#REF!</f>
        <v>#REF!</v>
      </c>
      <c r="N151" s="93" t="e">
        <f>#REF!</f>
        <v>#REF!</v>
      </c>
      <c r="O151" s="93" t="e">
        <f>#REF!</f>
        <v>#REF!</v>
      </c>
      <c r="P151" s="93" t="e">
        <f>#REF!</f>
        <v>#REF!</v>
      </c>
      <c r="Q151" s="93" t="e">
        <f>#REF!</f>
        <v>#REF!</v>
      </c>
      <c r="R151" s="93" t="e">
        <f>#REF!</f>
        <v>#REF!</v>
      </c>
      <c r="S151" s="93" t="e">
        <f>#REF!</f>
        <v>#REF!</v>
      </c>
      <c r="T151" s="93" t="e">
        <f>#REF!</f>
        <v>#REF!</v>
      </c>
      <c r="U151" s="93" t="e">
        <f>#REF!</f>
        <v>#REF!</v>
      </c>
      <c r="V151" s="513" t="e">
        <f>#REF!</f>
        <v>#REF!</v>
      </c>
      <c r="W151" s="513" t="e">
        <f>#REF!</f>
        <v>#REF!</v>
      </c>
      <c r="X151" s="513" t="e">
        <f>#REF!</f>
        <v>#REF!</v>
      </c>
    </row>
    <row r="152" spans="1:24">
      <c r="A152" s="96"/>
      <c r="B152" s="91"/>
      <c r="C152" s="91"/>
      <c r="D152" s="91" t="s">
        <v>13</v>
      </c>
      <c r="E152" s="551" t="s">
        <v>116</v>
      </c>
      <c r="F152" s="552"/>
      <c r="G152" s="108">
        <v>0.5</v>
      </c>
      <c r="H152" s="216"/>
      <c r="I152" s="108" t="e">
        <f>AVERAGE(I153)*G152</f>
        <v>#REF!</v>
      </c>
      <c r="J152" s="161" t="e">
        <f>#REF!</f>
        <v>#REF!</v>
      </c>
      <c r="K152" s="108">
        <f>BPBD!L152</f>
        <v>0.33500000000000002</v>
      </c>
      <c r="L152" s="108" t="e">
        <f>#REF!</f>
        <v>#REF!</v>
      </c>
      <c r="M152" s="108" t="e">
        <f>#REF!</f>
        <v>#REF!</v>
      </c>
      <c r="N152" s="108" t="e">
        <f>#REF!</f>
        <v>#REF!</v>
      </c>
      <c r="O152" s="108" t="e">
        <f>#REF!</f>
        <v>#REF!</v>
      </c>
      <c r="P152" s="108" t="e">
        <f>#REF!</f>
        <v>#REF!</v>
      </c>
      <c r="Q152" s="108" t="e">
        <f>#REF!</f>
        <v>#REF!</v>
      </c>
      <c r="R152" s="108" t="e">
        <f>#REF!</f>
        <v>#REF!</v>
      </c>
      <c r="S152" s="108" t="e">
        <f>#REF!</f>
        <v>#REF!</v>
      </c>
      <c r="T152" s="93" t="e">
        <f>#REF!</f>
        <v>#REF!</v>
      </c>
      <c r="U152" s="93" t="e">
        <f>#REF!</f>
        <v>#REF!</v>
      </c>
      <c r="V152" s="513" t="e">
        <f>#REF!</f>
        <v>#REF!</v>
      </c>
      <c r="W152" s="513" t="e">
        <f>#REF!</f>
        <v>#REF!</v>
      </c>
      <c r="X152" s="513" t="e">
        <f>#REF!</f>
        <v>#REF!</v>
      </c>
    </row>
    <row r="153" spans="1:24" ht="15.95" customHeight="1">
      <c r="A153" s="138"/>
      <c r="B153" s="92"/>
      <c r="C153" s="92"/>
      <c r="D153" s="84"/>
      <c r="E153" s="141" t="s">
        <v>59</v>
      </c>
      <c r="F153" s="296" t="s">
        <v>199</v>
      </c>
      <c r="G153" s="93"/>
      <c r="H153" s="215"/>
      <c r="I153" s="93" t="e">
        <f>AVERAGE(J153:S153)</f>
        <v>#REF!</v>
      </c>
      <c r="J153" s="162" t="e">
        <f>#REF!</f>
        <v>#REF!</v>
      </c>
      <c r="K153" s="93">
        <f>BPBD!L153</f>
        <v>0.67</v>
      </c>
      <c r="L153" s="93" t="e">
        <f>#REF!</f>
        <v>#REF!</v>
      </c>
      <c r="M153" s="93" t="e">
        <f>#REF!</f>
        <v>#REF!</v>
      </c>
      <c r="N153" s="93" t="e">
        <f>#REF!</f>
        <v>#REF!</v>
      </c>
      <c r="O153" s="93" t="e">
        <f>#REF!</f>
        <v>#REF!</v>
      </c>
      <c r="P153" s="93" t="e">
        <f>#REF!</f>
        <v>#REF!</v>
      </c>
      <c r="Q153" s="93" t="e">
        <f>#REF!</f>
        <v>#REF!</v>
      </c>
      <c r="R153" s="93" t="e">
        <f>#REF!</f>
        <v>#REF!</v>
      </c>
      <c r="S153" s="93" t="e">
        <f>#REF!</f>
        <v>#REF!</v>
      </c>
      <c r="T153" s="93" t="e">
        <f>#REF!</f>
        <v>#REF!</v>
      </c>
      <c r="U153" s="93" t="e">
        <f>#REF!</f>
        <v>#REF!</v>
      </c>
      <c r="V153" s="513" t="e">
        <f>#REF!</f>
        <v>#REF!</v>
      </c>
      <c r="W153" s="513" t="e">
        <f>#REF!</f>
        <v>#REF!</v>
      </c>
      <c r="X153" s="513" t="e">
        <f>#REF!</f>
        <v>#REF!</v>
      </c>
    </row>
    <row r="154" spans="1:24">
      <c r="A154" s="97"/>
      <c r="B154" s="98"/>
      <c r="C154" s="98">
        <v>2</v>
      </c>
      <c r="D154" s="614" t="s">
        <v>17</v>
      </c>
      <c r="E154" s="615"/>
      <c r="F154" s="616"/>
      <c r="G154" s="28">
        <f>SUM(G155:G159)</f>
        <v>2</v>
      </c>
      <c r="H154" s="216"/>
      <c r="I154" s="28" t="e">
        <f>SUM(I155)</f>
        <v>#REF!</v>
      </c>
      <c r="J154" s="207" t="e">
        <f>#REF!</f>
        <v>#REF!</v>
      </c>
      <c r="K154" s="28">
        <f>BPBD!L154</f>
        <v>1</v>
      </c>
      <c r="L154" s="28" t="e">
        <f>#REF!</f>
        <v>#REF!</v>
      </c>
      <c r="M154" s="28" t="e">
        <f>#REF!</f>
        <v>#REF!</v>
      </c>
      <c r="N154" s="28" t="e">
        <f>#REF!</f>
        <v>#REF!</v>
      </c>
      <c r="O154" s="28" t="e">
        <f>#REF!</f>
        <v>#REF!</v>
      </c>
      <c r="P154" s="28" t="e">
        <f>#REF!</f>
        <v>#REF!</v>
      </c>
      <c r="Q154" s="28" t="e">
        <f>#REF!</f>
        <v>#REF!</v>
      </c>
      <c r="R154" s="28" t="e">
        <f>#REF!</f>
        <v>#REF!</v>
      </c>
      <c r="S154" s="28" t="e">
        <f>#REF!</f>
        <v>#REF!</v>
      </c>
      <c r="T154" s="93" t="e">
        <f>#REF!</f>
        <v>#REF!</v>
      </c>
      <c r="U154" s="93" t="e">
        <f>#REF!</f>
        <v>#REF!</v>
      </c>
      <c r="V154" s="513" t="e">
        <f>#REF!</f>
        <v>#REF!</v>
      </c>
      <c r="W154" s="513" t="e">
        <f>#REF!</f>
        <v>#REF!</v>
      </c>
      <c r="X154" s="513" t="e">
        <f>#REF!</f>
        <v>#REF!</v>
      </c>
    </row>
    <row r="155" spans="1:24" ht="15" customHeight="1">
      <c r="A155" s="96"/>
      <c r="B155" s="91"/>
      <c r="C155" s="91"/>
      <c r="D155" s="104" t="s">
        <v>59</v>
      </c>
      <c r="E155" s="551" t="s">
        <v>119</v>
      </c>
      <c r="F155" s="552"/>
      <c r="G155" s="108">
        <v>2</v>
      </c>
      <c r="H155" s="214"/>
      <c r="I155" s="108" t="e">
        <f>AVERAGE(I156:I159)*G155</f>
        <v>#REF!</v>
      </c>
      <c r="J155" s="161" t="e">
        <f>#REF!</f>
        <v>#REF!</v>
      </c>
      <c r="K155" s="108">
        <f>BPBD!L155</f>
        <v>1</v>
      </c>
      <c r="L155" s="108" t="e">
        <f>#REF!</f>
        <v>#REF!</v>
      </c>
      <c r="M155" s="108" t="e">
        <f>#REF!</f>
        <v>#REF!</v>
      </c>
      <c r="N155" s="108" t="e">
        <f>#REF!</f>
        <v>#REF!</v>
      </c>
      <c r="O155" s="108" t="e">
        <f>#REF!</f>
        <v>#REF!</v>
      </c>
      <c r="P155" s="108" t="e">
        <f>#REF!</f>
        <v>#REF!</v>
      </c>
      <c r="Q155" s="108" t="e">
        <f>#REF!</f>
        <v>#REF!</v>
      </c>
      <c r="R155" s="108" t="e">
        <f>#REF!</f>
        <v>#REF!</v>
      </c>
      <c r="S155" s="108" t="e">
        <f>#REF!</f>
        <v>#REF!</v>
      </c>
      <c r="T155" s="93" t="e">
        <f>#REF!</f>
        <v>#REF!</v>
      </c>
      <c r="U155" s="93" t="e">
        <f>#REF!</f>
        <v>#REF!</v>
      </c>
      <c r="V155" s="513" t="e">
        <f>#REF!</f>
        <v>#REF!</v>
      </c>
      <c r="W155" s="513" t="e">
        <f>#REF!</f>
        <v>#REF!</v>
      </c>
      <c r="X155" s="513" t="e">
        <f>#REF!</f>
        <v>#REF!</v>
      </c>
    </row>
    <row r="156" spans="1:24" ht="15.95" customHeight="1">
      <c r="A156" s="138"/>
      <c r="B156" s="92"/>
      <c r="C156" s="92"/>
      <c r="D156" s="92"/>
      <c r="E156" s="92" t="s">
        <v>152</v>
      </c>
      <c r="F156" s="296" t="s">
        <v>593</v>
      </c>
      <c r="G156" s="93"/>
      <c r="H156" s="215"/>
      <c r="I156" s="93" t="e">
        <f>AVERAGE(J156:S156)</f>
        <v>#REF!</v>
      </c>
      <c r="J156" s="162" t="e">
        <f>#REF!</f>
        <v>#REF!</v>
      </c>
      <c r="K156" s="93">
        <f>BPBD!L156</f>
        <v>0</v>
      </c>
      <c r="L156" s="93" t="e">
        <f>#REF!</f>
        <v>#REF!</v>
      </c>
      <c r="M156" s="93" t="e">
        <f>#REF!</f>
        <v>#REF!</v>
      </c>
      <c r="N156" s="93" t="e">
        <f>#REF!</f>
        <v>#REF!</v>
      </c>
      <c r="O156" s="93" t="e">
        <f>#REF!</f>
        <v>#REF!</v>
      </c>
      <c r="P156" s="93" t="e">
        <f>#REF!</f>
        <v>#REF!</v>
      </c>
      <c r="Q156" s="93" t="e">
        <f>#REF!</f>
        <v>#REF!</v>
      </c>
      <c r="R156" s="93" t="e">
        <f>#REF!</f>
        <v>#REF!</v>
      </c>
      <c r="S156" s="93" t="e">
        <f>#REF!</f>
        <v>#REF!</v>
      </c>
      <c r="T156" s="93" t="e">
        <f>#REF!</f>
        <v>#REF!</v>
      </c>
      <c r="U156" s="93" t="e">
        <f>#REF!</f>
        <v>#REF!</v>
      </c>
      <c r="V156" s="513" t="e">
        <f>#REF!</f>
        <v>#REF!</v>
      </c>
      <c r="W156" s="513" t="e">
        <f>#REF!</f>
        <v>#REF!</v>
      </c>
      <c r="X156" s="513" t="e">
        <f>#REF!</f>
        <v>#REF!</v>
      </c>
    </row>
    <row r="157" spans="1:24" ht="75">
      <c r="A157" s="138"/>
      <c r="B157" s="92"/>
      <c r="C157" s="92"/>
      <c r="D157" s="92"/>
      <c r="E157" s="92" t="s">
        <v>155</v>
      </c>
      <c r="F157" s="296" t="s">
        <v>535</v>
      </c>
      <c r="G157" s="93"/>
      <c r="H157" s="216"/>
      <c r="I157" s="93" t="e">
        <f>AVERAGE(J157:S157)</f>
        <v>#REF!</v>
      </c>
      <c r="J157" s="162" t="e">
        <f>#REF!</f>
        <v>#REF!</v>
      </c>
      <c r="K157" s="93">
        <f>BPBD!L157</f>
        <v>1</v>
      </c>
      <c r="L157" s="93" t="e">
        <f>#REF!</f>
        <v>#REF!</v>
      </c>
      <c r="M157" s="93" t="e">
        <f>#REF!</f>
        <v>#REF!</v>
      </c>
      <c r="N157" s="93" t="e">
        <f>#REF!</f>
        <v>#REF!</v>
      </c>
      <c r="O157" s="93" t="e">
        <f>#REF!</f>
        <v>#REF!</v>
      </c>
      <c r="P157" s="93" t="e">
        <f>#REF!</f>
        <v>#REF!</v>
      </c>
      <c r="Q157" s="93" t="e">
        <f>#REF!</f>
        <v>#REF!</v>
      </c>
      <c r="R157" s="93" t="e">
        <f>#REF!</f>
        <v>#REF!</v>
      </c>
      <c r="S157" s="93" t="e">
        <f>#REF!</f>
        <v>#REF!</v>
      </c>
      <c r="T157" s="93" t="e">
        <f>#REF!</f>
        <v>#REF!</v>
      </c>
      <c r="U157" s="93" t="e">
        <f>#REF!</f>
        <v>#REF!</v>
      </c>
      <c r="V157" s="513" t="e">
        <f>#REF!</f>
        <v>#REF!</v>
      </c>
      <c r="W157" s="513" t="e">
        <f>#REF!</f>
        <v>#REF!</v>
      </c>
      <c r="X157" s="513" t="e">
        <f>#REF!</f>
        <v>#REF!</v>
      </c>
    </row>
    <row r="158" spans="1:24" ht="45">
      <c r="A158" s="138"/>
      <c r="B158" s="92"/>
      <c r="C158" s="92"/>
      <c r="D158" s="92"/>
      <c r="E158" s="92" t="s">
        <v>183</v>
      </c>
      <c r="F158" s="143" t="s">
        <v>206</v>
      </c>
      <c r="G158" s="93"/>
      <c r="H158" s="216"/>
      <c r="I158" s="93"/>
      <c r="J158" s="162" t="e">
        <f>#REF!</f>
        <v>#REF!</v>
      </c>
      <c r="K158" s="93" t="str">
        <f>BPBD!L158</f>
        <v/>
      </c>
      <c r="L158" s="93" t="e">
        <f>#REF!</f>
        <v>#REF!</v>
      </c>
      <c r="M158" s="93" t="e">
        <f>#REF!</f>
        <v>#REF!</v>
      </c>
      <c r="N158" s="93" t="e">
        <f>#REF!</f>
        <v>#REF!</v>
      </c>
      <c r="O158" s="93" t="e">
        <f>#REF!</f>
        <v>#REF!</v>
      </c>
      <c r="P158" s="93" t="e">
        <f>#REF!</f>
        <v>#REF!</v>
      </c>
      <c r="Q158" s="93" t="e">
        <f>#REF!</f>
        <v>#REF!</v>
      </c>
      <c r="R158" s="93" t="e">
        <f>#REF!</f>
        <v>#REF!</v>
      </c>
      <c r="S158" s="93" t="e">
        <f>#REF!</f>
        <v>#REF!</v>
      </c>
      <c r="T158" s="93" t="e">
        <f>#REF!</f>
        <v>#REF!</v>
      </c>
      <c r="U158" s="93" t="e">
        <f>#REF!</f>
        <v>#REF!</v>
      </c>
      <c r="V158" s="513" t="e">
        <f>#REF!</f>
        <v>#REF!</v>
      </c>
      <c r="W158" s="513" t="e">
        <f>#REF!</f>
        <v>#REF!</v>
      </c>
      <c r="X158" s="513" t="e">
        <f>#REF!</f>
        <v>#REF!</v>
      </c>
    </row>
    <row r="159" spans="1:24" ht="75">
      <c r="A159" s="138"/>
      <c r="B159" s="92"/>
      <c r="C159" s="92"/>
      <c r="D159" s="92"/>
      <c r="E159" s="92" t="s">
        <v>183</v>
      </c>
      <c r="F159" s="143" t="s">
        <v>207</v>
      </c>
      <c r="G159" s="93"/>
      <c r="H159" s="216"/>
      <c r="I159" s="93"/>
      <c r="J159" s="162" t="e">
        <f>#REF!</f>
        <v>#REF!</v>
      </c>
      <c r="K159" s="93" t="str">
        <f>BPBD!L159</f>
        <v/>
      </c>
      <c r="L159" s="93" t="e">
        <f>#REF!</f>
        <v>#REF!</v>
      </c>
      <c r="M159" s="93" t="e">
        <f>#REF!</f>
        <v>#REF!</v>
      </c>
      <c r="N159" s="93" t="e">
        <f>#REF!</f>
        <v>#REF!</v>
      </c>
      <c r="O159" s="93" t="e">
        <f>#REF!</f>
        <v>#REF!</v>
      </c>
      <c r="P159" s="93" t="e">
        <f>#REF!</f>
        <v>#REF!</v>
      </c>
      <c r="Q159" s="93" t="e">
        <f>#REF!</f>
        <v>#REF!</v>
      </c>
      <c r="R159" s="93" t="e">
        <f>#REF!</f>
        <v>#REF!</v>
      </c>
      <c r="S159" s="93" t="e">
        <f>#REF!</f>
        <v>#REF!</v>
      </c>
      <c r="T159" s="93" t="e">
        <f>#REF!</f>
        <v>#REF!</v>
      </c>
      <c r="U159" s="93" t="e">
        <f>#REF!</f>
        <v>#REF!</v>
      </c>
      <c r="V159" s="513" t="e">
        <f>#REF!</f>
        <v>#REF!</v>
      </c>
      <c r="W159" s="513" t="e">
        <f>#REF!</f>
        <v>#REF!</v>
      </c>
      <c r="X159" s="513" t="e">
        <f>#REF!</f>
        <v>#REF!</v>
      </c>
    </row>
    <row r="160" spans="1:24">
      <c r="A160" s="97"/>
      <c r="B160" s="97"/>
      <c r="C160" s="105">
        <v>3</v>
      </c>
      <c r="D160" s="614" t="s">
        <v>20</v>
      </c>
      <c r="E160" s="615"/>
      <c r="F160" s="616"/>
      <c r="G160" s="28">
        <f>SUM(G161:G162)</f>
        <v>1.5</v>
      </c>
      <c r="H160" s="216"/>
      <c r="I160" s="28" t="e">
        <f>SUM(I161)</f>
        <v>#REF!</v>
      </c>
      <c r="J160" s="207" t="e">
        <f>#REF!</f>
        <v>#REF!</v>
      </c>
      <c r="K160" s="28">
        <f>BPBD!L160</f>
        <v>0</v>
      </c>
      <c r="L160" s="28" t="e">
        <f>#REF!</f>
        <v>#REF!</v>
      </c>
      <c r="M160" s="28" t="e">
        <f>#REF!</f>
        <v>#REF!</v>
      </c>
      <c r="N160" s="28" t="e">
        <f>#REF!</f>
        <v>#REF!</v>
      </c>
      <c r="O160" s="28" t="e">
        <f>#REF!</f>
        <v>#REF!</v>
      </c>
      <c r="P160" s="28" t="e">
        <f>#REF!</f>
        <v>#REF!</v>
      </c>
      <c r="Q160" s="28" t="e">
        <f>#REF!</f>
        <v>#REF!</v>
      </c>
      <c r="R160" s="28" t="e">
        <f>#REF!</f>
        <v>#REF!</v>
      </c>
      <c r="S160" s="28" t="e">
        <f>#REF!</f>
        <v>#REF!</v>
      </c>
      <c r="T160" s="93" t="e">
        <f>#REF!</f>
        <v>#REF!</v>
      </c>
      <c r="U160" s="93" t="e">
        <f>#REF!</f>
        <v>#REF!</v>
      </c>
      <c r="V160" s="513" t="e">
        <f>#REF!</f>
        <v>#REF!</v>
      </c>
      <c r="W160" s="513" t="e">
        <f>#REF!</f>
        <v>#REF!</v>
      </c>
      <c r="X160" s="513" t="e">
        <f>#REF!</f>
        <v>#REF!</v>
      </c>
    </row>
    <row r="161" spans="1:24" ht="15" customHeight="1">
      <c r="A161" s="96"/>
      <c r="B161" s="91"/>
      <c r="C161" s="91"/>
      <c r="D161" s="104" t="s">
        <v>59</v>
      </c>
      <c r="E161" s="551" t="s">
        <v>61</v>
      </c>
      <c r="F161" s="552"/>
      <c r="G161" s="108">
        <v>1.5</v>
      </c>
      <c r="H161" s="214"/>
      <c r="I161" s="108" t="e">
        <f>AVERAGE(I162)*G161</f>
        <v>#REF!</v>
      </c>
      <c r="J161" s="161" t="e">
        <f>#REF!</f>
        <v>#REF!</v>
      </c>
      <c r="K161" s="108">
        <f>BPBD!L161</f>
        <v>0</v>
      </c>
      <c r="L161" s="108" t="e">
        <f>#REF!</f>
        <v>#REF!</v>
      </c>
      <c r="M161" s="108" t="e">
        <f>#REF!</f>
        <v>#REF!</v>
      </c>
      <c r="N161" s="108" t="e">
        <f>#REF!</f>
        <v>#REF!</v>
      </c>
      <c r="O161" s="108" t="e">
        <f>#REF!</f>
        <v>#REF!</v>
      </c>
      <c r="P161" s="108" t="e">
        <f>#REF!</f>
        <v>#REF!</v>
      </c>
      <c r="Q161" s="108" t="e">
        <f>#REF!</f>
        <v>#REF!</v>
      </c>
      <c r="R161" s="108" t="e">
        <f>#REF!</f>
        <v>#REF!</v>
      </c>
      <c r="S161" s="108" t="e">
        <f>#REF!</f>
        <v>#REF!</v>
      </c>
      <c r="T161" s="93" t="e">
        <f>#REF!</f>
        <v>#REF!</v>
      </c>
      <c r="U161" s="93" t="e">
        <f>#REF!</f>
        <v>#REF!</v>
      </c>
      <c r="V161" s="513" t="e">
        <f>#REF!</f>
        <v>#REF!</v>
      </c>
      <c r="W161" s="513" t="e">
        <f>#REF!</f>
        <v>#REF!</v>
      </c>
      <c r="X161" s="513" t="e">
        <f>#REF!</f>
        <v>#REF!</v>
      </c>
    </row>
    <row r="162" spans="1:24" ht="15.95" customHeight="1">
      <c r="A162" s="138"/>
      <c r="B162" s="92"/>
      <c r="C162" s="92"/>
      <c r="D162" s="92"/>
      <c r="E162" s="141" t="s">
        <v>59</v>
      </c>
      <c r="F162" s="296" t="s">
        <v>244</v>
      </c>
      <c r="G162" s="93"/>
      <c r="H162" s="215"/>
      <c r="I162" s="93" t="e">
        <f>AVERAGE(J162:S162)</f>
        <v>#REF!</v>
      </c>
      <c r="J162" s="162" t="e">
        <f>#REF!</f>
        <v>#REF!</v>
      </c>
      <c r="K162" s="93">
        <f>BPBD!L162</f>
        <v>0</v>
      </c>
      <c r="L162" s="93" t="e">
        <f>#REF!</f>
        <v>#REF!</v>
      </c>
      <c r="M162" s="93" t="e">
        <f>#REF!</f>
        <v>#REF!</v>
      </c>
      <c r="N162" s="93" t="e">
        <f>#REF!</f>
        <v>#REF!</v>
      </c>
      <c r="O162" s="93" t="e">
        <f>#REF!</f>
        <v>#REF!</v>
      </c>
      <c r="P162" s="93" t="e">
        <f>#REF!</f>
        <v>#REF!</v>
      </c>
      <c r="Q162" s="93" t="e">
        <f>#REF!</f>
        <v>#REF!</v>
      </c>
      <c r="R162" s="93" t="e">
        <f>#REF!</f>
        <v>#REF!</v>
      </c>
      <c r="S162" s="93" t="e">
        <f>#REF!</f>
        <v>#REF!</v>
      </c>
      <c r="T162" s="93" t="e">
        <f>#REF!</f>
        <v>#REF!</v>
      </c>
      <c r="U162" s="93" t="e">
        <f>#REF!</f>
        <v>#REF!</v>
      </c>
      <c r="V162" s="513" t="e">
        <f>#REF!</f>
        <v>#REF!</v>
      </c>
      <c r="W162" s="513" t="e">
        <f>#REF!</f>
        <v>#REF!</v>
      </c>
      <c r="X162" s="513" t="e">
        <f>#REF!</f>
        <v>#REF!</v>
      </c>
    </row>
    <row r="163" spans="1:24">
      <c r="A163" s="97"/>
      <c r="B163" s="97"/>
      <c r="C163" s="98">
        <v>4</v>
      </c>
      <c r="D163" s="614" t="s">
        <v>23</v>
      </c>
      <c r="E163" s="615"/>
      <c r="F163" s="616"/>
      <c r="G163" s="28">
        <f>SUM(G164,G166,G169)</f>
        <v>3.75</v>
      </c>
      <c r="H163" s="216"/>
      <c r="I163" s="28" t="e">
        <f>SUM(I164,I166,I169)</f>
        <v>#REF!</v>
      </c>
      <c r="J163" s="207" t="e">
        <f>#REF!</f>
        <v>#REF!</v>
      </c>
      <c r="K163" s="28">
        <f>BPBD!L163</f>
        <v>1.2916666666666665</v>
      </c>
      <c r="L163" s="28" t="e">
        <f>#REF!</f>
        <v>#REF!</v>
      </c>
      <c r="M163" s="28" t="e">
        <f>#REF!</f>
        <v>#REF!</v>
      </c>
      <c r="N163" s="28" t="e">
        <f>#REF!</f>
        <v>#REF!</v>
      </c>
      <c r="O163" s="28" t="e">
        <f>#REF!</f>
        <v>#REF!</v>
      </c>
      <c r="P163" s="28" t="e">
        <f>#REF!</f>
        <v>#REF!</v>
      </c>
      <c r="Q163" s="28" t="e">
        <f>#REF!</f>
        <v>#REF!</v>
      </c>
      <c r="R163" s="28" t="e">
        <f>#REF!</f>
        <v>#REF!</v>
      </c>
      <c r="S163" s="28" t="e">
        <f>#REF!</f>
        <v>#REF!</v>
      </c>
      <c r="T163" s="93" t="e">
        <f>#REF!</f>
        <v>#REF!</v>
      </c>
      <c r="U163" s="93" t="e">
        <f>#REF!</f>
        <v>#REF!</v>
      </c>
      <c r="V163" s="513" t="e">
        <f>#REF!</f>
        <v>#REF!</v>
      </c>
      <c r="W163" s="513" t="e">
        <f>#REF!</f>
        <v>#REF!</v>
      </c>
      <c r="X163" s="513" t="e">
        <f>#REF!</f>
        <v>#REF!</v>
      </c>
    </row>
    <row r="164" spans="1:24" ht="15" customHeight="1">
      <c r="A164" s="96"/>
      <c r="B164" s="91"/>
      <c r="C164" s="91"/>
      <c r="D164" s="91" t="s">
        <v>9</v>
      </c>
      <c r="E164" s="551" t="s">
        <v>127</v>
      </c>
      <c r="F164" s="552"/>
      <c r="G164" s="108">
        <v>0.5</v>
      </c>
      <c r="H164" s="214"/>
      <c r="I164" s="108" t="e">
        <f>AVERAGE(I165)*G164</f>
        <v>#REF!</v>
      </c>
      <c r="J164" s="161" t="e">
        <f>#REF!</f>
        <v>#REF!</v>
      </c>
      <c r="K164" s="108">
        <f>BPBD!L164</f>
        <v>0</v>
      </c>
      <c r="L164" s="108" t="e">
        <f>#REF!</f>
        <v>#REF!</v>
      </c>
      <c r="M164" s="108" t="e">
        <f>#REF!</f>
        <v>#REF!</v>
      </c>
      <c r="N164" s="108" t="e">
        <f>#REF!</f>
        <v>#REF!</v>
      </c>
      <c r="O164" s="108" t="e">
        <f>#REF!</f>
        <v>#REF!</v>
      </c>
      <c r="P164" s="108" t="e">
        <f>#REF!</f>
        <v>#REF!</v>
      </c>
      <c r="Q164" s="108" t="e">
        <f>#REF!</f>
        <v>#REF!</v>
      </c>
      <c r="R164" s="108" t="e">
        <f>#REF!</f>
        <v>#REF!</v>
      </c>
      <c r="S164" s="108" t="e">
        <f>#REF!</f>
        <v>#REF!</v>
      </c>
      <c r="T164" s="93" t="e">
        <f>#REF!</f>
        <v>#REF!</v>
      </c>
      <c r="U164" s="93" t="e">
        <f>#REF!</f>
        <v>#REF!</v>
      </c>
      <c r="V164" s="513" t="e">
        <f>#REF!</f>
        <v>#REF!</v>
      </c>
      <c r="W164" s="513" t="e">
        <f>#REF!</f>
        <v>#REF!</v>
      </c>
      <c r="X164" s="513" t="e">
        <f>#REF!</f>
        <v>#REF!</v>
      </c>
    </row>
    <row r="165" spans="1:24" ht="15.95" customHeight="1">
      <c r="A165" s="138"/>
      <c r="B165" s="92"/>
      <c r="C165" s="92"/>
      <c r="D165" s="92"/>
      <c r="E165" s="141" t="s">
        <v>59</v>
      </c>
      <c r="F165" s="296" t="s">
        <v>271</v>
      </c>
      <c r="G165" s="93"/>
      <c r="H165" s="215"/>
      <c r="I165" s="93" t="e">
        <f>AVERAGE(J165:S165)</f>
        <v>#REF!</v>
      </c>
      <c r="J165" s="162" t="e">
        <f>#REF!</f>
        <v>#REF!</v>
      </c>
      <c r="K165" s="93">
        <f>BPBD!L165</f>
        <v>0</v>
      </c>
      <c r="L165" s="93" t="e">
        <f>#REF!</f>
        <v>#REF!</v>
      </c>
      <c r="M165" s="93" t="e">
        <f>#REF!</f>
        <v>#REF!</v>
      </c>
      <c r="N165" s="93" t="e">
        <f>#REF!</f>
        <v>#REF!</v>
      </c>
      <c r="O165" s="93" t="e">
        <f>#REF!</f>
        <v>#REF!</v>
      </c>
      <c r="P165" s="93" t="e">
        <f>#REF!</f>
        <v>#REF!</v>
      </c>
      <c r="Q165" s="93" t="e">
        <f>#REF!</f>
        <v>#REF!</v>
      </c>
      <c r="R165" s="93" t="e">
        <f>#REF!</f>
        <v>#REF!</v>
      </c>
      <c r="S165" s="93" t="e">
        <f>#REF!</f>
        <v>#REF!</v>
      </c>
      <c r="T165" s="93" t="e">
        <f>#REF!</f>
        <v>#REF!</v>
      </c>
      <c r="U165" s="93" t="e">
        <f>#REF!</f>
        <v>#REF!</v>
      </c>
      <c r="V165" s="513" t="e">
        <f>#REF!</f>
        <v>#REF!</v>
      </c>
      <c r="W165" s="513" t="e">
        <f>#REF!</f>
        <v>#REF!</v>
      </c>
      <c r="X165" s="513" t="e">
        <f>#REF!</f>
        <v>#REF!</v>
      </c>
    </row>
    <row r="166" spans="1:24">
      <c r="A166" s="96"/>
      <c r="B166" s="91"/>
      <c r="C166" s="91"/>
      <c r="D166" s="91" t="s">
        <v>11</v>
      </c>
      <c r="E166" s="551" t="s">
        <v>128</v>
      </c>
      <c r="F166" s="552"/>
      <c r="G166" s="108">
        <v>1.25</v>
      </c>
      <c r="H166" s="216"/>
      <c r="I166" s="108" t="e">
        <f>AVERAGE(I167:I168)*G166</f>
        <v>#REF!</v>
      </c>
      <c r="J166" s="161" t="e">
        <f>#REF!</f>
        <v>#REF!</v>
      </c>
      <c r="K166" s="108">
        <f>BPBD!L166</f>
        <v>0.625</v>
      </c>
      <c r="L166" s="108" t="e">
        <f>#REF!</f>
        <v>#REF!</v>
      </c>
      <c r="M166" s="108" t="e">
        <f>#REF!</f>
        <v>#REF!</v>
      </c>
      <c r="N166" s="108" t="e">
        <f>#REF!</f>
        <v>#REF!</v>
      </c>
      <c r="O166" s="108" t="e">
        <f>#REF!</f>
        <v>#REF!</v>
      </c>
      <c r="P166" s="108" t="e">
        <f>#REF!</f>
        <v>#REF!</v>
      </c>
      <c r="Q166" s="108" t="e">
        <f>#REF!</f>
        <v>#REF!</v>
      </c>
      <c r="R166" s="108" t="e">
        <f>#REF!</f>
        <v>#REF!</v>
      </c>
      <c r="S166" s="108" t="e">
        <f>#REF!</f>
        <v>#REF!</v>
      </c>
      <c r="T166" s="93" t="e">
        <f>#REF!</f>
        <v>#REF!</v>
      </c>
      <c r="U166" s="93" t="e">
        <f>#REF!</f>
        <v>#REF!</v>
      </c>
      <c r="V166" s="513" t="e">
        <f>#REF!</f>
        <v>#REF!</v>
      </c>
      <c r="W166" s="513" t="e">
        <f>#REF!</f>
        <v>#REF!</v>
      </c>
      <c r="X166" s="513" t="e">
        <f>#REF!</f>
        <v>#REF!</v>
      </c>
    </row>
    <row r="167" spans="1:24" ht="15.95" customHeight="1">
      <c r="A167" s="138"/>
      <c r="B167" s="92"/>
      <c r="C167" s="92"/>
      <c r="D167" s="92"/>
      <c r="E167" s="92" t="s">
        <v>152</v>
      </c>
      <c r="F167" s="296" t="s">
        <v>273</v>
      </c>
      <c r="G167" s="93"/>
      <c r="H167" s="215"/>
      <c r="I167" s="93" t="e">
        <f>AVERAGE(J167:S167)</f>
        <v>#REF!</v>
      </c>
      <c r="J167" s="162" t="e">
        <f>#REF!</f>
        <v>#REF!</v>
      </c>
      <c r="K167" s="93">
        <f>BPBD!L167</f>
        <v>0.5</v>
      </c>
      <c r="L167" s="93" t="e">
        <f>#REF!</f>
        <v>#REF!</v>
      </c>
      <c r="M167" s="93" t="e">
        <f>#REF!</f>
        <v>#REF!</v>
      </c>
      <c r="N167" s="93" t="e">
        <f>#REF!</f>
        <v>#REF!</v>
      </c>
      <c r="O167" s="93" t="e">
        <f>#REF!</f>
        <v>#REF!</v>
      </c>
      <c r="P167" s="93" t="e">
        <f>#REF!</f>
        <v>#REF!</v>
      </c>
      <c r="Q167" s="93" t="e">
        <f>#REF!</f>
        <v>#REF!</v>
      </c>
      <c r="R167" s="93" t="e">
        <f>#REF!</f>
        <v>#REF!</v>
      </c>
      <c r="S167" s="93" t="e">
        <f>#REF!</f>
        <v>#REF!</v>
      </c>
      <c r="T167" s="93" t="e">
        <f>#REF!</f>
        <v>#REF!</v>
      </c>
      <c r="U167" s="93" t="e">
        <f>#REF!</f>
        <v>#REF!</v>
      </c>
      <c r="V167" s="513" t="e">
        <f>#REF!</f>
        <v>#REF!</v>
      </c>
      <c r="W167" s="513" t="e">
        <f>#REF!</f>
        <v>#REF!</v>
      </c>
      <c r="X167" s="513" t="e">
        <f>#REF!</f>
        <v>#REF!</v>
      </c>
    </row>
    <row r="168" spans="1:24" ht="75">
      <c r="A168" s="138"/>
      <c r="B168" s="92"/>
      <c r="C168" s="92"/>
      <c r="D168" s="92"/>
      <c r="E168" s="92" t="s">
        <v>155</v>
      </c>
      <c r="F168" s="296" t="s">
        <v>274</v>
      </c>
      <c r="G168" s="93"/>
      <c r="H168" s="216"/>
      <c r="I168" s="93" t="e">
        <f>AVERAGE(J168:S168)</f>
        <v>#REF!</v>
      </c>
      <c r="J168" s="162" t="e">
        <f>#REF!</f>
        <v>#REF!</v>
      </c>
      <c r="K168" s="93">
        <f>BPBD!L168</f>
        <v>0.5</v>
      </c>
      <c r="L168" s="93" t="e">
        <f>#REF!</f>
        <v>#REF!</v>
      </c>
      <c r="M168" s="93" t="e">
        <f>#REF!</f>
        <v>#REF!</v>
      </c>
      <c r="N168" s="93" t="e">
        <f>#REF!</f>
        <v>#REF!</v>
      </c>
      <c r="O168" s="93" t="e">
        <f>#REF!</f>
        <v>#REF!</v>
      </c>
      <c r="P168" s="93" t="e">
        <f>#REF!</f>
        <v>#REF!</v>
      </c>
      <c r="Q168" s="93" t="e">
        <f>#REF!</f>
        <v>#REF!</v>
      </c>
      <c r="R168" s="93" t="e">
        <f>#REF!</f>
        <v>#REF!</v>
      </c>
      <c r="S168" s="93" t="e">
        <f>#REF!</f>
        <v>#REF!</v>
      </c>
      <c r="T168" s="93" t="e">
        <f>#REF!</f>
        <v>#REF!</v>
      </c>
      <c r="U168" s="93" t="e">
        <f>#REF!</f>
        <v>#REF!</v>
      </c>
      <c r="V168" s="513" t="e">
        <f>#REF!</f>
        <v>#REF!</v>
      </c>
      <c r="W168" s="513" t="e">
        <f>#REF!</f>
        <v>#REF!</v>
      </c>
      <c r="X168" s="513" t="e">
        <f>#REF!</f>
        <v>#REF!</v>
      </c>
    </row>
    <row r="169" spans="1:24">
      <c r="A169" s="96"/>
      <c r="B169" s="91"/>
      <c r="C169" s="91"/>
      <c r="D169" s="91" t="s">
        <v>13</v>
      </c>
      <c r="E169" s="551" t="s">
        <v>129</v>
      </c>
      <c r="F169" s="552"/>
      <c r="G169" s="108">
        <v>2</v>
      </c>
      <c r="H169" s="216"/>
      <c r="I169" s="108" t="e">
        <f>AVERAGE(I170:I172)*G169</f>
        <v>#REF!</v>
      </c>
      <c r="J169" s="161" t="e">
        <f>#REF!</f>
        <v>#REF!</v>
      </c>
      <c r="K169" s="108">
        <f>BPBD!L169</f>
        <v>0.66666666666666663</v>
      </c>
      <c r="L169" s="108" t="e">
        <f>#REF!</f>
        <v>#REF!</v>
      </c>
      <c r="M169" s="108" t="e">
        <f>#REF!</f>
        <v>#REF!</v>
      </c>
      <c r="N169" s="108" t="e">
        <f>#REF!</f>
        <v>#REF!</v>
      </c>
      <c r="O169" s="108" t="e">
        <f>#REF!</f>
        <v>#REF!</v>
      </c>
      <c r="P169" s="108" t="e">
        <f>#REF!</f>
        <v>#REF!</v>
      </c>
      <c r="Q169" s="108" t="e">
        <f>#REF!</f>
        <v>#REF!</v>
      </c>
      <c r="R169" s="108" t="e">
        <f>#REF!</f>
        <v>#REF!</v>
      </c>
      <c r="S169" s="108" t="e">
        <f>#REF!</f>
        <v>#REF!</v>
      </c>
      <c r="T169" s="93" t="e">
        <f>#REF!</f>
        <v>#REF!</v>
      </c>
      <c r="U169" s="93" t="e">
        <f>#REF!</f>
        <v>#REF!</v>
      </c>
      <c r="V169" s="513" t="e">
        <f>#REF!</f>
        <v>#REF!</v>
      </c>
      <c r="W169" s="513" t="e">
        <f>#REF!</f>
        <v>#REF!</v>
      </c>
      <c r="X169" s="513" t="e">
        <f>#REF!</f>
        <v>#REF!</v>
      </c>
    </row>
    <row r="170" spans="1:24" ht="15.95" customHeight="1">
      <c r="A170" s="138"/>
      <c r="B170" s="92"/>
      <c r="C170" s="144"/>
      <c r="D170" s="84"/>
      <c r="E170" s="92" t="s">
        <v>152</v>
      </c>
      <c r="F170" s="296" t="s">
        <v>551</v>
      </c>
      <c r="G170" s="93"/>
      <c r="H170" s="215"/>
      <c r="I170" s="93" t="e">
        <f>AVERAGE(J170:S170)</f>
        <v>#REF!</v>
      </c>
      <c r="J170" s="162" t="e">
        <f>#REF!</f>
        <v>#REF!</v>
      </c>
      <c r="K170" s="93">
        <f>BPBD!L170</f>
        <v>0.5</v>
      </c>
      <c r="L170" s="93" t="e">
        <f>#REF!</f>
        <v>#REF!</v>
      </c>
      <c r="M170" s="93" t="e">
        <f>#REF!</f>
        <v>#REF!</v>
      </c>
      <c r="N170" s="93" t="e">
        <f>#REF!</f>
        <v>#REF!</v>
      </c>
      <c r="O170" s="93" t="e">
        <f>#REF!</f>
        <v>#REF!</v>
      </c>
      <c r="P170" s="93" t="e">
        <f>#REF!</f>
        <v>#REF!</v>
      </c>
      <c r="Q170" s="93" t="e">
        <f>#REF!</f>
        <v>#REF!</v>
      </c>
      <c r="R170" s="93" t="e">
        <f>#REF!</f>
        <v>#REF!</v>
      </c>
      <c r="S170" s="93" t="e">
        <f>#REF!</f>
        <v>#REF!</v>
      </c>
      <c r="T170" s="93" t="e">
        <f>#REF!</f>
        <v>#REF!</v>
      </c>
      <c r="U170" s="93" t="e">
        <f>#REF!</f>
        <v>#REF!</v>
      </c>
      <c r="V170" s="513" t="e">
        <f>#REF!</f>
        <v>#REF!</v>
      </c>
      <c r="W170" s="513" t="e">
        <f>#REF!</f>
        <v>#REF!</v>
      </c>
      <c r="X170" s="513" t="e">
        <f>#REF!</f>
        <v>#REF!</v>
      </c>
    </row>
    <row r="171" spans="1:24" ht="75">
      <c r="A171" s="138"/>
      <c r="B171" s="92"/>
      <c r="C171" s="144"/>
      <c r="D171" s="84"/>
      <c r="E171" s="92" t="s">
        <v>155</v>
      </c>
      <c r="F171" s="296" t="s">
        <v>553</v>
      </c>
      <c r="G171" s="93"/>
      <c r="H171" s="216"/>
      <c r="I171" s="93" t="e">
        <f>AVERAGE(J171:S171)</f>
        <v>#REF!</v>
      </c>
      <c r="J171" s="162" t="e">
        <f>#REF!</f>
        <v>#REF!</v>
      </c>
      <c r="K171" s="93">
        <f>BPBD!L171</f>
        <v>0.25</v>
      </c>
      <c r="L171" s="93" t="e">
        <f>#REF!</f>
        <v>#REF!</v>
      </c>
      <c r="M171" s="93" t="e">
        <f>#REF!</f>
        <v>#REF!</v>
      </c>
      <c r="N171" s="93" t="e">
        <f>#REF!</f>
        <v>#REF!</v>
      </c>
      <c r="O171" s="93" t="e">
        <f>#REF!</f>
        <v>#REF!</v>
      </c>
      <c r="P171" s="93" t="e">
        <f>#REF!</f>
        <v>#REF!</v>
      </c>
      <c r="Q171" s="93" t="e">
        <f>#REF!</f>
        <v>#REF!</v>
      </c>
      <c r="R171" s="93" t="e">
        <f>#REF!</f>
        <v>#REF!</v>
      </c>
      <c r="S171" s="93" t="e">
        <f>#REF!</f>
        <v>#REF!</v>
      </c>
      <c r="T171" s="93" t="e">
        <f>#REF!</f>
        <v>#REF!</v>
      </c>
      <c r="U171" s="93" t="e">
        <f>#REF!</f>
        <v>#REF!</v>
      </c>
      <c r="V171" s="513" t="e">
        <f>#REF!</f>
        <v>#REF!</v>
      </c>
      <c r="W171" s="513" t="e">
        <f>#REF!</f>
        <v>#REF!</v>
      </c>
      <c r="X171" s="513" t="e">
        <f>#REF!</f>
        <v>#REF!</v>
      </c>
    </row>
    <row r="172" spans="1:24" ht="60">
      <c r="A172" s="138"/>
      <c r="B172" s="92"/>
      <c r="C172" s="144"/>
      <c r="D172" s="84"/>
      <c r="E172" s="92" t="s">
        <v>157</v>
      </c>
      <c r="F172" s="296" t="s">
        <v>555</v>
      </c>
      <c r="G172" s="93"/>
      <c r="H172" s="216"/>
      <c r="I172" s="93" t="e">
        <f>AVERAGE(J172:S172)</f>
        <v>#REF!</v>
      </c>
      <c r="J172" s="162" t="e">
        <f>#REF!</f>
        <v>#REF!</v>
      </c>
      <c r="K172" s="93">
        <f>BPBD!L172</f>
        <v>0.25</v>
      </c>
      <c r="L172" s="93" t="e">
        <f>#REF!</f>
        <v>#REF!</v>
      </c>
      <c r="M172" s="93" t="e">
        <f>#REF!</f>
        <v>#REF!</v>
      </c>
      <c r="N172" s="93" t="e">
        <f>#REF!</f>
        <v>#REF!</v>
      </c>
      <c r="O172" s="93" t="e">
        <f>#REF!</f>
        <v>#REF!</v>
      </c>
      <c r="P172" s="93" t="e">
        <f>#REF!</f>
        <v>#REF!</v>
      </c>
      <c r="Q172" s="93" t="e">
        <f>#REF!</f>
        <v>#REF!</v>
      </c>
      <c r="R172" s="93" t="e">
        <f>#REF!</f>
        <v>#REF!</v>
      </c>
      <c r="S172" s="93" t="e">
        <f>#REF!</f>
        <v>#REF!</v>
      </c>
      <c r="T172" s="93" t="e">
        <f>#REF!</f>
        <v>#REF!</v>
      </c>
      <c r="U172" s="93" t="e">
        <f>#REF!</f>
        <v>#REF!</v>
      </c>
      <c r="V172" s="513" t="e">
        <f>#REF!</f>
        <v>#REF!</v>
      </c>
      <c r="W172" s="513" t="e">
        <f>#REF!</f>
        <v>#REF!</v>
      </c>
      <c r="X172" s="513" t="e">
        <f>#REF!</f>
        <v>#REF!</v>
      </c>
    </row>
    <row r="173" spans="1:24">
      <c r="A173" s="97"/>
      <c r="B173" s="97"/>
      <c r="C173" s="105">
        <v>5</v>
      </c>
      <c r="D173" s="614" t="s">
        <v>27</v>
      </c>
      <c r="E173" s="615"/>
      <c r="F173" s="616"/>
      <c r="G173" s="28">
        <f>SUM(G174:G182)</f>
        <v>2</v>
      </c>
      <c r="H173" s="216"/>
      <c r="I173" s="28" t="e">
        <f>SUM(I174,I176,I178)</f>
        <v>#REF!</v>
      </c>
      <c r="J173" s="207" t="e">
        <f>#REF!</f>
        <v>#REF!</v>
      </c>
      <c r="K173" s="28" t="e">
        <f>BPBD!L173</f>
        <v>#DIV/0!</v>
      </c>
      <c r="L173" s="28" t="e">
        <f>#REF!</f>
        <v>#REF!</v>
      </c>
      <c r="M173" s="28" t="e">
        <f>#REF!</f>
        <v>#REF!</v>
      </c>
      <c r="N173" s="28" t="e">
        <f>#REF!</f>
        <v>#REF!</v>
      </c>
      <c r="O173" s="28" t="e">
        <f>#REF!</f>
        <v>#REF!</v>
      </c>
      <c r="P173" s="28" t="e">
        <f>#REF!</f>
        <v>#REF!</v>
      </c>
      <c r="Q173" s="28" t="e">
        <f>#REF!</f>
        <v>#REF!</v>
      </c>
      <c r="R173" s="28" t="e">
        <f>#REF!</f>
        <v>#REF!</v>
      </c>
      <c r="S173" s="28" t="e">
        <f>#REF!</f>
        <v>#REF!</v>
      </c>
      <c r="T173" s="93" t="e">
        <f>#REF!</f>
        <v>#REF!</v>
      </c>
      <c r="U173" s="93" t="e">
        <f>#REF!</f>
        <v>#REF!</v>
      </c>
      <c r="V173" s="513" t="e">
        <f>#REF!</f>
        <v>#REF!</v>
      </c>
      <c r="W173" s="513" t="e">
        <f>#REF!</f>
        <v>#REF!</v>
      </c>
      <c r="X173" s="513" t="e">
        <f>#REF!</f>
        <v>#REF!</v>
      </c>
    </row>
    <row r="174" spans="1:24" ht="15" customHeight="1">
      <c r="A174" s="96"/>
      <c r="B174" s="91"/>
      <c r="C174" s="91"/>
      <c r="D174" s="91" t="s">
        <v>9</v>
      </c>
      <c r="E174" s="551" t="s">
        <v>137</v>
      </c>
      <c r="F174" s="552"/>
      <c r="G174" s="108">
        <v>1</v>
      </c>
      <c r="H174" s="214"/>
      <c r="I174" s="108" t="e">
        <f>AVERAGE(I175)*G174</f>
        <v>#REF!</v>
      </c>
      <c r="J174" s="161" t="e">
        <f>#REF!</f>
        <v>#REF!</v>
      </c>
      <c r="K174" s="108">
        <f>BPBD!L174</f>
        <v>0.5</v>
      </c>
      <c r="L174" s="108" t="e">
        <f>#REF!</f>
        <v>#REF!</v>
      </c>
      <c r="M174" s="108" t="e">
        <f>#REF!</f>
        <v>#REF!</v>
      </c>
      <c r="N174" s="108" t="e">
        <f>#REF!</f>
        <v>#REF!</v>
      </c>
      <c r="O174" s="108" t="e">
        <f>#REF!</f>
        <v>#REF!</v>
      </c>
      <c r="P174" s="108" t="e">
        <f>#REF!</f>
        <v>#REF!</v>
      </c>
      <c r="Q174" s="108" t="e">
        <f>#REF!</f>
        <v>#REF!</v>
      </c>
      <c r="R174" s="108" t="e">
        <f>#REF!</f>
        <v>#REF!</v>
      </c>
      <c r="S174" s="108" t="e">
        <f>#REF!</f>
        <v>#REF!</v>
      </c>
      <c r="T174" s="93" t="e">
        <f>#REF!</f>
        <v>#REF!</v>
      </c>
      <c r="U174" s="93" t="e">
        <f>#REF!</f>
        <v>#REF!</v>
      </c>
      <c r="V174" s="513" t="e">
        <f>#REF!</f>
        <v>#REF!</v>
      </c>
      <c r="W174" s="513" t="e">
        <f>#REF!</f>
        <v>#REF!</v>
      </c>
      <c r="X174" s="513" t="e">
        <f>#REF!</f>
        <v>#REF!</v>
      </c>
    </row>
    <row r="175" spans="1:24" ht="15.95" customHeight="1">
      <c r="A175" s="138"/>
      <c r="B175" s="92"/>
      <c r="C175" s="92"/>
      <c r="D175" s="92"/>
      <c r="E175" s="141" t="s">
        <v>59</v>
      </c>
      <c r="F175" s="296" t="s">
        <v>343</v>
      </c>
      <c r="G175" s="93"/>
      <c r="H175" s="215"/>
      <c r="I175" s="93" t="e">
        <f>AVERAGE(J175:S175)</f>
        <v>#REF!</v>
      </c>
      <c r="J175" s="162" t="e">
        <f>#REF!</f>
        <v>#REF!</v>
      </c>
      <c r="K175" s="93">
        <f>BPBD!L175</f>
        <v>0.5</v>
      </c>
      <c r="L175" s="93" t="e">
        <f>#REF!</f>
        <v>#REF!</v>
      </c>
      <c r="M175" s="93" t="e">
        <f>#REF!</f>
        <v>#REF!</v>
      </c>
      <c r="N175" s="93" t="e">
        <f>#REF!</f>
        <v>#REF!</v>
      </c>
      <c r="O175" s="93" t="e">
        <f>#REF!</f>
        <v>#REF!</v>
      </c>
      <c r="P175" s="93" t="e">
        <f>#REF!</f>
        <v>#REF!</v>
      </c>
      <c r="Q175" s="93" t="e">
        <f>#REF!</f>
        <v>#REF!</v>
      </c>
      <c r="R175" s="93" t="e">
        <f>#REF!</f>
        <v>#REF!</v>
      </c>
      <c r="S175" s="93" t="e">
        <f>#REF!</f>
        <v>#REF!</v>
      </c>
      <c r="T175" s="93" t="e">
        <f>#REF!</f>
        <v>#REF!</v>
      </c>
      <c r="U175" s="93" t="e">
        <f>#REF!</f>
        <v>#REF!</v>
      </c>
      <c r="V175" s="513" t="e">
        <f>#REF!</f>
        <v>#REF!</v>
      </c>
      <c r="W175" s="513" t="e">
        <f>#REF!</f>
        <v>#REF!</v>
      </c>
      <c r="X175" s="513" t="e">
        <f>#REF!</f>
        <v>#REF!</v>
      </c>
    </row>
    <row r="176" spans="1:24">
      <c r="A176" s="96"/>
      <c r="B176" s="91"/>
      <c r="C176" s="91"/>
      <c r="D176" s="91" t="s">
        <v>11</v>
      </c>
      <c r="E176" s="551" t="s">
        <v>810</v>
      </c>
      <c r="F176" s="552"/>
      <c r="G176" s="108">
        <v>0.5</v>
      </c>
      <c r="H176" s="216"/>
      <c r="I176" s="108" t="e">
        <f>AVERAGE(I177)*G176</f>
        <v>#REF!</v>
      </c>
      <c r="J176" s="161" t="e">
        <f>#REF!</f>
        <v>#REF!</v>
      </c>
      <c r="K176" s="108">
        <f>BPBD!L176</f>
        <v>0.25</v>
      </c>
      <c r="L176" s="108" t="e">
        <f>#REF!</f>
        <v>#REF!</v>
      </c>
      <c r="M176" s="108" t="e">
        <f>#REF!</f>
        <v>#REF!</v>
      </c>
      <c r="N176" s="108" t="e">
        <f>#REF!</f>
        <v>#REF!</v>
      </c>
      <c r="O176" s="108" t="e">
        <f>#REF!</f>
        <v>#REF!</v>
      </c>
      <c r="P176" s="108" t="e">
        <f>#REF!</f>
        <v>#REF!</v>
      </c>
      <c r="Q176" s="108" t="e">
        <f>#REF!</f>
        <v>#REF!</v>
      </c>
      <c r="R176" s="108" t="e">
        <f>#REF!</f>
        <v>#REF!</v>
      </c>
      <c r="S176" s="108" t="e">
        <f>#REF!</f>
        <v>#REF!</v>
      </c>
      <c r="T176" s="93" t="e">
        <f>#REF!</f>
        <v>#REF!</v>
      </c>
      <c r="U176" s="93" t="e">
        <f>#REF!</f>
        <v>#REF!</v>
      </c>
      <c r="V176" s="513" t="e">
        <f>#REF!</f>
        <v>#REF!</v>
      </c>
      <c r="W176" s="513" t="e">
        <f>#REF!</f>
        <v>#REF!</v>
      </c>
      <c r="X176" s="513" t="e">
        <f>#REF!</f>
        <v>#REF!</v>
      </c>
    </row>
    <row r="177" spans="1:24" ht="15.95" customHeight="1">
      <c r="A177" s="138"/>
      <c r="B177" s="92"/>
      <c r="C177" s="92"/>
      <c r="D177" s="92"/>
      <c r="E177" s="141" t="s">
        <v>59</v>
      </c>
      <c r="F177" s="296" t="s">
        <v>811</v>
      </c>
      <c r="G177" s="93"/>
      <c r="H177" s="215"/>
      <c r="I177" s="93" t="e">
        <f>AVERAGE(J177:S177)</f>
        <v>#REF!</v>
      </c>
      <c r="J177" s="162" t="e">
        <f>#REF!</f>
        <v>#REF!</v>
      </c>
      <c r="K177" s="93">
        <f>BPBD!L177</f>
        <v>0.5</v>
      </c>
      <c r="L177" s="93" t="e">
        <f>#REF!</f>
        <v>#REF!</v>
      </c>
      <c r="M177" s="93" t="e">
        <f>#REF!</f>
        <v>#REF!</v>
      </c>
      <c r="N177" s="93" t="e">
        <f>#REF!</f>
        <v>#REF!</v>
      </c>
      <c r="O177" s="93" t="e">
        <f>#REF!</f>
        <v>#REF!</v>
      </c>
      <c r="P177" s="93" t="e">
        <f>#REF!</f>
        <v>#REF!</v>
      </c>
      <c r="Q177" s="93" t="e">
        <f>#REF!</f>
        <v>#REF!</v>
      </c>
      <c r="R177" s="93" t="e">
        <f>#REF!</f>
        <v>#REF!</v>
      </c>
      <c r="S177" s="93" t="e">
        <f>#REF!</f>
        <v>#REF!</v>
      </c>
      <c r="T177" s="93" t="e">
        <f>#REF!</f>
        <v>#REF!</v>
      </c>
      <c r="U177" s="93" t="e">
        <f>#REF!</f>
        <v>#REF!</v>
      </c>
      <c r="V177" s="513" t="e">
        <f>#REF!</f>
        <v>#REF!</v>
      </c>
      <c r="W177" s="513" t="e">
        <f>#REF!</f>
        <v>#REF!</v>
      </c>
      <c r="X177" s="513" t="e">
        <f>#REF!</f>
        <v>#REF!</v>
      </c>
    </row>
    <row r="178" spans="1:24">
      <c r="A178" s="96"/>
      <c r="B178" s="91"/>
      <c r="C178" s="91"/>
      <c r="D178" s="91" t="s">
        <v>13</v>
      </c>
      <c r="E178" s="551" t="s">
        <v>140</v>
      </c>
      <c r="F178" s="552"/>
      <c r="G178" s="108">
        <v>0.5</v>
      </c>
      <c r="H178" s="216"/>
      <c r="I178" s="108" t="e">
        <f>AVERAGE(I179:I182)*G178</f>
        <v>#REF!</v>
      </c>
      <c r="J178" s="161" t="e">
        <f>#REF!</f>
        <v>#REF!</v>
      </c>
      <c r="K178" s="108" t="e">
        <f>BPBD!L178</f>
        <v>#DIV/0!</v>
      </c>
      <c r="L178" s="108" t="e">
        <f>#REF!</f>
        <v>#REF!</v>
      </c>
      <c r="M178" s="108" t="e">
        <f>#REF!</f>
        <v>#REF!</v>
      </c>
      <c r="N178" s="108" t="e">
        <f>#REF!</f>
        <v>#REF!</v>
      </c>
      <c r="O178" s="108" t="e">
        <f>#REF!</f>
        <v>#REF!</v>
      </c>
      <c r="P178" s="108" t="e">
        <f>#REF!</f>
        <v>#REF!</v>
      </c>
      <c r="Q178" s="108" t="e">
        <f>#REF!</f>
        <v>#REF!</v>
      </c>
      <c r="R178" s="108" t="e">
        <f>#REF!</f>
        <v>#REF!</v>
      </c>
      <c r="S178" s="108" t="e">
        <f>#REF!</f>
        <v>#REF!</v>
      </c>
      <c r="T178" s="93" t="e">
        <f>#REF!</f>
        <v>#REF!</v>
      </c>
      <c r="U178" s="93" t="e">
        <f>#REF!</f>
        <v>#REF!</v>
      </c>
      <c r="V178" s="513" t="e">
        <f>#REF!</f>
        <v>#REF!</v>
      </c>
      <c r="W178" s="513" t="e">
        <f>#REF!</f>
        <v>#REF!</v>
      </c>
      <c r="X178" s="513" t="e">
        <f>#REF!</f>
        <v>#REF!</v>
      </c>
    </row>
    <row r="179" spans="1:24" ht="15.95" customHeight="1">
      <c r="A179" s="138"/>
      <c r="B179" s="92"/>
      <c r="C179" s="92"/>
      <c r="D179" s="92"/>
      <c r="E179" s="141" t="s">
        <v>59</v>
      </c>
      <c r="F179" s="296" t="s">
        <v>351</v>
      </c>
      <c r="G179" s="93"/>
      <c r="H179" s="215"/>
      <c r="I179" s="93" t="e">
        <f>AVERAGE(J179:S179)</f>
        <v>#REF!</v>
      </c>
      <c r="J179" s="162" t="e">
        <f>#REF!</f>
        <v>#REF!</v>
      </c>
      <c r="K179" s="93" t="e">
        <f>BPBD!L179</f>
        <v>#DIV/0!</v>
      </c>
      <c r="L179" s="93" t="e">
        <f>#REF!</f>
        <v>#REF!</v>
      </c>
      <c r="M179" s="93" t="e">
        <f>#REF!</f>
        <v>#REF!</v>
      </c>
      <c r="N179" s="93" t="e">
        <f>#REF!</f>
        <v>#REF!</v>
      </c>
      <c r="O179" s="93" t="e">
        <f>#REF!</f>
        <v>#REF!</v>
      </c>
      <c r="P179" s="93" t="e">
        <f>#REF!</f>
        <v>#REF!</v>
      </c>
      <c r="Q179" s="93" t="e">
        <f>#REF!</f>
        <v>#REF!</v>
      </c>
      <c r="R179" s="93" t="e">
        <f>#REF!</f>
        <v>#REF!</v>
      </c>
      <c r="S179" s="93" t="e">
        <f>#REF!</f>
        <v>#REF!</v>
      </c>
      <c r="T179" s="93" t="e">
        <f>#REF!</f>
        <v>#REF!</v>
      </c>
      <c r="U179" s="93" t="e">
        <f>#REF!</f>
        <v>#REF!</v>
      </c>
      <c r="V179" s="513" t="e">
        <f>#REF!</f>
        <v>#REF!</v>
      </c>
      <c r="W179" s="513" t="e">
        <f>#REF!</f>
        <v>#REF!</v>
      </c>
      <c r="X179" s="513" t="e">
        <f>#REF!</f>
        <v>#REF!</v>
      </c>
    </row>
    <row r="180" spans="1:24" ht="30">
      <c r="A180" s="138"/>
      <c r="B180" s="92"/>
      <c r="C180" s="92"/>
      <c r="D180" s="92"/>
      <c r="E180" s="92"/>
      <c r="F180" s="143" t="s">
        <v>353</v>
      </c>
      <c r="G180" s="93"/>
      <c r="H180" s="216"/>
      <c r="I180" s="93"/>
      <c r="J180" s="162" t="e">
        <f>#REF!</f>
        <v>#REF!</v>
      </c>
      <c r="K180" s="93" t="str">
        <f>BPBD!L180</f>
        <v/>
      </c>
      <c r="L180" s="93" t="e">
        <f>#REF!</f>
        <v>#REF!</v>
      </c>
      <c r="M180" s="93" t="e">
        <f>#REF!</f>
        <v>#REF!</v>
      </c>
      <c r="N180" s="93" t="e">
        <f>#REF!</f>
        <v>#REF!</v>
      </c>
      <c r="O180" s="93" t="e">
        <f>#REF!</f>
        <v>#REF!</v>
      </c>
      <c r="P180" s="93" t="e">
        <f>#REF!</f>
        <v>#REF!</v>
      </c>
      <c r="Q180" s="93" t="e">
        <f>#REF!</f>
        <v>#REF!</v>
      </c>
      <c r="R180" s="93" t="e">
        <f>#REF!</f>
        <v>#REF!</v>
      </c>
      <c r="S180" s="93" t="e">
        <f>#REF!</f>
        <v>#REF!</v>
      </c>
      <c r="T180" s="93" t="e">
        <f>#REF!</f>
        <v>#REF!</v>
      </c>
      <c r="U180" s="93" t="e">
        <f>#REF!</f>
        <v>#REF!</v>
      </c>
      <c r="V180" s="513" t="e">
        <f>#REF!</f>
        <v>#REF!</v>
      </c>
      <c r="W180" s="513" t="e">
        <f>#REF!</f>
        <v>#REF!</v>
      </c>
      <c r="X180" s="513" t="e">
        <f>#REF!</f>
        <v>#REF!</v>
      </c>
    </row>
    <row r="181" spans="1:24">
      <c r="A181" s="138"/>
      <c r="B181" s="92"/>
      <c r="C181" s="92"/>
      <c r="D181" s="92"/>
      <c r="E181" s="92"/>
      <c r="F181" s="143" t="s">
        <v>354</v>
      </c>
      <c r="G181" s="93"/>
      <c r="H181" s="216"/>
      <c r="I181" s="93"/>
      <c r="J181" s="162" t="e">
        <f>#REF!</f>
        <v>#REF!</v>
      </c>
      <c r="K181" s="93" t="str">
        <f>BPBD!L181</f>
        <v/>
      </c>
      <c r="L181" s="93" t="e">
        <f>#REF!</f>
        <v>#REF!</v>
      </c>
      <c r="M181" s="93" t="e">
        <f>#REF!</f>
        <v>#REF!</v>
      </c>
      <c r="N181" s="93" t="e">
        <f>#REF!</f>
        <v>#REF!</v>
      </c>
      <c r="O181" s="93" t="e">
        <f>#REF!</f>
        <v>#REF!</v>
      </c>
      <c r="P181" s="93" t="e">
        <f>#REF!</f>
        <v>#REF!</v>
      </c>
      <c r="Q181" s="93" t="e">
        <f>#REF!</f>
        <v>#REF!</v>
      </c>
      <c r="R181" s="93" t="e">
        <f>#REF!</f>
        <v>#REF!</v>
      </c>
      <c r="S181" s="93" t="e">
        <f>#REF!</f>
        <v>#REF!</v>
      </c>
      <c r="T181" s="93" t="e">
        <f>#REF!</f>
        <v>#REF!</v>
      </c>
      <c r="U181" s="93" t="e">
        <f>#REF!</f>
        <v>#REF!</v>
      </c>
      <c r="V181" s="513" t="e">
        <f>#REF!</f>
        <v>#REF!</v>
      </c>
      <c r="W181" s="513" t="e">
        <f>#REF!</f>
        <v>#REF!</v>
      </c>
      <c r="X181" s="513" t="e">
        <f>#REF!</f>
        <v>#REF!</v>
      </c>
    </row>
    <row r="182" spans="1:24" ht="30">
      <c r="A182" s="138"/>
      <c r="B182" s="92"/>
      <c r="C182" s="92"/>
      <c r="D182" s="92"/>
      <c r="E182" s="92"/>
      <c r="F182" s="143" t="s">
        <v>355</v>
      </c>
      <c r="G182" s="93"/>
      <c r="H182" s="216"/>
      <c r="I182" s="93"/>
      <c r="J182" s="162" t="e">
        <f>#REF!</f>
        <v>#REF!</v>
      </c>
      <c r="K182" s="93" t="str">
        <f>BPBD!L182</f>
        <v/>
      </c>
      <c r="L182" s="93" t="e">
        <f>#REF!</f>
        <v>#REF!</v>
      </c>
      <c r="M182" s="93" t="e">
        <f>#REF!</f>
        <v>#REF!</v>
      </c>
      <c r="N182" s="93" t="e">
        <f>#REF!</f>
        <v>#REF!</v>
      </c>
      <c r="O182" s="93" t="e">
        <f>#REF!</f>
        <v>#REF!</v>
      </c>
      <c r="P182" s="93" t="e">
        <f>#REF!</f>
        <v>#REF!</v>
      </c>
      <c r="Q182" s="93" t="e">
        <f>#REF!</f>
        <v>#REF!</v>
      </c>
      <c r="R182" s="93" t="e">
        <f>#REF!</f>
        <v>#REF!</v>
      </c>
      <c r="S182" s="93" t="e">
        <f>#REF!</f>
        <v>#REF!</v>
      </c>
      <c r="T182" s="93" t="e">
        <f>#REF!</f>
        <v>#REF!</v>
      </c>
      <c r="U182" s="93" t="e">
        <f>#REF!</f>
        <v>#REF!</v>
      </c>
      <c r="V182" s="513" t="e">
        <f>#REF!</f>
        <v>#REF!</v>
      </c>
      <c r="W182" s="513" t="e">
        <f>#REF!</f>
        <v>#REF!</v>
      </c>
      <c r="X182" s="513" t="e">
        <f>#REF!</f>
        <v>#REF!</v>
      </c>
    </row>
    <row r="183" spans="1:24">
      <c r="A183" s="97"/>
      <c r="B183" s="97"/>
      <c r="C183" s="98">
        <v>6</v>
      </c>
      <c r="D183" s="614" t="s">
        <v>40</v>
      </c>
      <c r="E183" s="615"/>
      <c r="F183" s="616"/>
      <c r="G183" s="28">
        <f>SUM(G184:G202)</f>
        <v>3.75</v>
      </c>
      <c r="H183" s="216"/>
      <c r="I183" s="28" t="e">
        <f>SUM(I184,I198,I200,I202)</f>
        <v>#REF!</v>
      </c>
      <c r="J183" s="207" t="e">
        <f>#REF!</f>
        <v>#REF!</v>
      </c>
      <c r="K183" s="28">
        <f>BPBD!L183</f>
        <v>2.6724999999999999</v>
      </c>
      <c r="L183" s="28" t="e">
        <f>#REF!</f>
        <v>#REF!</v>
      </c>
      <c r="M183" s="28" t="e">
        <f>#REF!</f>
        <v>#REF!</v>
      </c>
      <c r="N183" s="28" t="e">
        <f>#REF!</f>
        <v>#REF!</v>
      </c>
      <c r="O183" s="28" t="e">
        <f>#REF!</f>
        <v>#REF!</v>
      </c>
      <c r="P183" s="28" t="e">
        <f>#REF!</f>
        <v>#REF!</v>
      </c>
      <c r="Q183" s="28" t="e">
        <f>#REF!</f>
        <v>#REF!</v>
      </c>
      <c r="R183" s="28" t="e">
        <f>#REF!</f>
        <v>#REF!</v>
      </c>
      <c r="S183" s="28" t="e">
        <f>#REF!</f>
        <v>#REF!</v>
      </c>
      <c r="T183" s="93" t="e">
        <f>#REF!</f>
        <v>#REF!</v>
      </c>
      <c r="U183" s="93" t="e">
        <f>#REF!</f>
        <v>#REF!</v>
      </c>
      <c r="V183" s="513" t="e">
        <f>#REF!</f>
        <v>#REF!</v>
      </c>
      <c r="W183" s="513" t="e">
        <f>#REF!</f>
        <v>#REF!</v>
      </c>
      <c r="X183" s="513" t="e">
        <f>#REF!</f>
        <v>#REF!</v>
      </c>
    </row>
    <row r="184" spans="1:24" ht="15" customHeight="1">
      <c r="A184" s="96"/>
      <c r="B184" s="91"/>
      <c r="C184" s="91"/>
      <c r="D184" s="91" t="s">
        <v>9</v>
      </c>
      <c r="E184" s="551" t="s">
        <v>144</v>
      </c>
      <c r="F184" s="552"/>
      <c r="G184" s="108">
        <v>1</v>
      </c>
      <c r="H184" s="214"/>
      <c r="I184" s="108" t="e">
        <f>AVERAGE(I185:I197)*G184</f>
        <v>#REF!</v>
      </c>
      <c r="J184" s="161" t="e">
        <f>#REF!</f>
        <v>#REF!</v>
      </c>
      <c r="K184" s="108">
        <f>BPBD!L184</f>
        <v>0.5</v>
      </c>
      <c r="L184" s="108" t="e">
        <f>#REF!</f>
        <v>#REF!</v>
      </c>
      <c r="M184" s="108" t="e">
        <f>#REF!</f>
        <v>#REF!</v>
      </c>
      <c r="N184" s="108" t="e">
        <f>#REF!</f>
        <v>#REF!</v>
      </c>
      <c r="O184" s="108" t="e">
        <f>#REF!</f>
        <v>#REF!</v>
      </c>
      <c r="P184" s="108" t="e">
        <f>#REF!</f>
        <v>#REF!</v>
      </c>
      <c r="Q184" s="108" t="e">
        <f>#REF!</f>
        <v>#REF!</v>
      </c>
      <c r="R184" s="108" t="e">
        <f>#REF!</f>
        <v>#REF!</v>
      </c>
      <c r="S184" s="108" t="e">
        <f>#REF!</f>
        <v>#REF!</v>
      </c>
      <c r="T184" s="93" t="e">
        <f>#REF!</f>
        <v>#REF!</v>
      </c>
      <c r="U184" s="93" t="e">
        <f>#REF!</f>
        <v>#REF!</v>
      </c>
      <c r="V184" s="513" t="e">
        <f>#REF!</f>
        <v>#REF!</v>
      </c>
      <c r="W184" s="513" t="e">
        <f>#REF!</f>
        <v>#REF!</v>
      </c>
      <c r="X184" s="513" t="e">
        <f>#REF!</f>
        <v>#REF!</v>
      </c>
    </row>
    <row r="185" spans="1:24" ht="15.95" customHeight="1">
      <c r="A185" s="138"/>
      <c r="B185" s="92"/>
      <c r="C185" s="92"/>
      <c r="D185" s="92"/>
      <c r="E185" s="156" t="s">
        <v>59</v>
      </c>
      <c r="F185" s="473" t="s">
        <v>378</v>
      </c>
      <c r="G185" s="93"/>
      <c r="H185" s="215"/>
      <c r="I185" s="93"/>
      <c r="J185" s="162" t="e">
        <f>#REF!</f>
        <v>#REF!</v>
      </c>
      <c r="K185" s="93" t="str">
        <f>BPBD!L185</f>
        <v/>
      </c>
      <c r="L185" s="93" t="e">
        <f>#REF!</f>
        <v>#REF!</v>
      </c>
      <c r="M185" s="93" t="e">
        <f>#REF!</f>
        <v>#REF!</v>
      </c>
      <c r="N185" s="93" t="e">
        <f>#REF!</f>
        <v>#REF!</v>
      </c>
      <c r="O185" s="93" t="e">
        <f>#REF!</f>
        <v>#REF!</v>
      </c>
      <c r="P185" s="93" t="e">
        <f>#REF!</f>
        <v>#REF!</v>
      </c>
      <c r="Q185" s="93" t="e">
        <f>#REF!</f>
        <v>#REF!</v>
      </c>
      <c r="R185" s="93" t="e">
        <f>#REF!</f>
        <v>#REF!</v>
      </c>
      <c r="S185" s="93" t="e">
        <f>#REF!</f>
        <v>#REF!</v>
      </c>
      <c r="T185" s="93" t="e">
        <f>#REF!</f>
        <v>#REF!</v>
      </c>
      <c r="U185" s="93" t="e">
        <f>#REF!</f>
        <v>#REF!</v>
      </c>
      <c r="V185" s="513" t="e">
        <f>#REF!</f>
        <v>#REF!</v>
      </c>
      <c r="W185" s="513" t="e">
        <f>#REF!</f>
        <v>#REF!</v>
      </c>
      <c r="X185" s="513" t="e">
        <f>#REF!</f>
        <v>#REF!</v>
      </c>
    </row>
    <row r="186" spans="1:24" ht="30">
      <c r="A186" s="138"/>
      <c r="B186" s="92"/>
      <c r="C186" s="92"/>
      <c r="D186" s="92"/>
      <c r="E186" s="160" t="s">
        <v>59</v>
      </c>
      <c r="F186" s="473" t="s">
        <v>379</v>
      </c>
      <c r="G186" s="93"/>
      <c r="H186" s="216"/>
      <c r="I186" s="93"/>
      <c r="J186" s="162" t="e">
        <f>#REF!</f>
        <v>#REF!</v>
      </c>
      <c r="K186" s="93" t="str">
        <f>BPBD!L186</f>
        <v/>
      </c>
      <c r="L186" s="93" t="e">
        <f>#REF!</f>
        <v>#REF!</v>
      </c>
      <c r="M186" s="93" t="e">
        <f>#REF!</f>
        <v>#REF!</v>
      </c>
      <c r="N186" s="93" t="e">
        <f>#REF!</f>
        <v>#REF!</v>
      </c>
      <c r="O186" s="93" t="e">
        <f>#REF!</f>
        <v>#REF!</v>
      </c>
      <c r="P186" s="93" t="e">
        <f>#REF!</f>
        <v>#REF!</v>
      </c>
      <c r="Q186" s="93" t="e">
        <f>#REF!</f>
        <v>#REF!</v>
      </c>
      <c r="R186" s="93" t="e">
        <f>#REF!</f>
        <v>#REF!</v>
      </c>
      <c r="S186" s="93" t="e">
        <f>#REF!</f>
        <v>#REF!</v>
      </c>
      <c r="T186" s="93" t="e">
        <f>#REF!</f>
        <v>#REF!</v>
      </c>
      <c r="U186" s="93" t="e">
        <f>#REF!</f>
        <v>#REF!</v>
      </c>
      <c r="V186" s="513" t="e">
        <f>#REF!</f>
        <v>#REF!</v>
      </c>
      <c r="W186" s="513" t="e">
        <f>#REF!</f>
        <v>#REF!</v>
      </c>
      <c r="X186" s="513" t="e">
        <f>#REF!</f>
        <v>#REF!</v>
      </c>
    </row>
    <row r="187" spans="1:24">
      <c r="A187" s="138"/>
      <c r="B187" s="92"/>
      <c r="C187" s="92"/>
      <c r="D187" s="92"/>
      <c r="E187" s="84"/>
      <c r="F187" s="140" t="s">
        <v>380</v>
      </c>
      <c r="G187" s="93"/>
      <c r="H187" s="216"/>
      <c r="I187" s="93"/>
      <c r="J187" s="162" t="e">
        <f>#REF!</f>
        <v>#REF!</v>
      </c>
      <c r="K187" s="93" t="str">
        <f>BPBD!L187</f>
        <v/>
      </c>
      <c r="L187" s="93" t="e">
        <f>#REF!</f>
        <v>#REF!</v>
      </c>
      <c r="M187" s="93" t="e">
        <f>#REF!</f>
        <v>#REF!</v>
      </c>
      <c r="N187" s="93" t="e">
        <f>#REF!</f>
        <v>#REF!</v>
      </c>
      <c r="O187" s="93" t="e">
        <f>#REF!</f>
        <v>#REF!</v>
      </c>
      <c r="P187" s="93" t="e">
        <f>#REF!</f>
        <v>#REF!</v>
      </c>
      <c r="Q187" s="93" t="e">
        <f>#REF!</f>
        <v>#REF!</v>
      </c>
      <c r="R187" s="93" t="e">
        <f>#REF!</f>
        <v>#REF!</v>
      </c>
      <c r="S187" s="93" t="e">
        <f>#REF!</f>
        <v>#REF!</v>
      </c>
      <c r="T187" s="93" t="e">
        <f>#REF!</f>
        <v>#REF!</v>
      </c>
      <c r="U187" s="93" t="e">
        <f>#REF!</f>
        <v>#REF!</v>
      </c>
      <c r="V187" s="513" t="e">
        <f>#REF!</f>
        <v>#REF!</v>
      </c>
      <c r="W187" s="513" t="e">
        <f>#REF!</f>
        <v>#REF!</v>
      </c>
      <c r="X187" s="513" t="e">
        <f>#REF!</f>
        <v>#REF!</v>
      </c>
    </row>
    <row r="188" spans="1:24">
      <c r="A188" s="138"/>
      <c r="B188" s="92"/>
      <c r="C188" s="92"/>
      <c r="D188" s="92"/>
      <c r="E188" s="84"/>
      <c r="F188" s="140" t="s">
        <v>381</v>
      </c>
      <c r="G188" s="93"/>
      <c r="H188" s="216"/>
      <c r="I188" s="93"/>
      <c r="J188" s="162" t="e">
        <f>#REF!</f>
        <v>#REF!</v>
      </c>
      <c r="K188" s="93" t="str">
        <f>BPBD!L188</f>
        <v/>
      </c>
      <c r="L188" s="93" t="e">
        <f>#REF!</f>
        <v>#REF!</v>
      </c>
      <c r="M188" s="93" t="e">
        <f>#REF!</f>
        <v>#REF!</v>
      </c>
      <c r="N188" s="93" t="e">
        <f>#REF!</f>
        <v>#REF!</v>
      </c>
      <c r="O188" s="93" t="e">
        <f>#REF!</f>
        <v>#REF!</v>
      </c>
      <c r="P188" s="93" t="e">
        <f>#REF!</f>
        <v>#REF!</v>
      </c>
      <c r="Q188" s="93" t="e">
        <f>#REF!</f>
        <v>#REF!</v>
      </c>
      <c r="R188" s="93" t="e">
        <f>#REF!</f>
        <v>#REF!</v>
      </c>
      <c r="S188" s="93" t="e">
        <f>#REF!</f>
        <v>#REF!</v>
      </c>
      <c r="T188" s="93" t="e">
        <f>#REF!</f>
        <v>#REF!</v>
      </c>
      <c r="U188" s="93" t="e">
        <f>#REF!</f>
        <v>#REF!</v>
      </c>
      <c r="V188" s="513" t="e">
        <f>#REF!</f>
        <v>#REF!</v>
      </c>
      <c r="W188" s="513" t="e">
        <f>#REF!</f>
        <v>#REF!</v>
      </c>
      <c r="X188" s="513" t="e">
        <f>#REF!</f>
        <v>#REF!</v>
      </c>
    </row>
    <row r="189" spans="1:24" ht="45">
      <c r="A189" s="138"/>
      <c r="B189" s="92"/>
      <c r="C189" s="92"/>
      <c r="D189" s="92"/>
      <c r="E189" s="160" t="s">
        <v>59</v>
      </c>
      <c r="F189" s="473" t="s">
        <v>382</v>
      </c>
      <c r="G189" s="93"/>
      <c r="H189" s="216"/>
      <c r="I189" s="93"/>
      <c r="J189" s="162" t="e">
        <f>#REF!</f>
        <v>#REF!</v>
      </c>
      <c r="K189" s="93" t="str">
        <f>BPBD!L189</f>
        <v/>
      </c>
      <c r="L189" s="93" t="e">
        <f>#REF!</f>
        <v>#REF!</v>
      </c>
      <c r="M189" s="93" t="e">
        <f>#REF!</f>
        <v>#REF!</v>
      </c>
      <c r="N189" s="93" t="e">
        <f>#REF!</f>
        <v>#REF!</v>
      </c>
      <c r="O189" s="93" t="e">
        <f>#REF!</f>
        <v>#REF!</v>
      </c>
      <c r="P189" s="93" t="e">
        <f>#REF!</f>
        <v>#REF!</v>
      </c>
      <c r="Q189" s="93" t="e">
        <f>#REF!</f>
        <v>#REF!</v>
      </c>
      <c r="R189" s="93" t="e">
        <f>#REF!</f>
        <v>#REF!</v>
      </c>
      <c r="S189" s="93" t="e">
        <f>#REF!</f>
        <v>#REF!</v>
      </c>
      <c r="T189" s="93" t="e">
        <f>#REF!</f>
        <v>#REF!</v>
      </c>
      <c r="U189" s="93" t="e">
        <f>#REF!</f>
        <v>#REF!</v>
      </c>
      <c r="V189" s="513" t="e">
        <f>#REF!</f>
        <v>#REF!</v>
      </c>
      <c r="W189" s="513" t="e">
        <f>#REF!</f>
        <v>#REF!</v>
      </c>
      <c r="X189" s="513" t="e">
        <f>#REF!</f>
        <v>#REF!</v>
      </c>
    </row>
    <row r="190" spans="1:24">
      <c r="A190" s="138"/>
      <c r="B190" s="92"/>
      <c r="C190" s="92"/>
      <c r="D190" s="92"/>
      <c r="E190" s="84"/>
      <c r="F190" s="140" t="s">
        <v>380</v>
      </c>
      <c r="G190" s="93"/>
      <c r="H190" s="216"/>
      <c r="I190" s="93"/>
      <c r="J190" s="162" t="e">
        <f>#REF!</f>
        <v>#REF!</v>
      </c>
      <c r="K190" s="93" t="str">
        <f>BPBD!L190</f>
        <v/>
      </c>
      <c r="L190" s="93" t="e">
        <f>#REF!</f>
        <v>#REF!</v>
      </c>
      <c r="M190" s="93" t="e">
        <f>#REF!</f>
        <v>#REF!</v>
      </c>
      <c r="N190" s="93" t="e">
        <f>#REF!</f>
        <v>#REF!</v>
      </c>
      <c r="O190" s="93" t="e">
        <f>#REF!</f>
        <v>#REF!</v>
      </c>
      <c r="P190" s="93" t="e">
        <f>#REF!</f>
        <v>#REF!</v>
      </c>
      <c r="Q190" s="93" t="e">
        <f>#REF!</f>
        <v>#REF!</v>
      </c>
      <c r="R190" s="93" t="e">
        <f>#REF!</f>
        <v>#REF!</v>
      </c>
      <c r="S190" s="93" t="e">
        <f>#REF!</f>
        <v>#REF!</v>
      </c>
      <c r="T190" s="93" t="e">
        <f>#REF!</f>
        <v>#REF!</v>
      </c>
      <c r="U190" s="93" t="e">
        <f>#REF!</f>
        <v>#REF!</v>
      </c>
      <c r="V190" s="513" t="e">
        <f>#REF!</f>
        <v>#REF!</v>
      </c>
      <c r="W190" s="513" t="e">
        <f>#REF!</f>
        <v>#REF!</v>
      </c>
      <c r="X190" s="513" t="e">
        <f>#REF!</f>
        <v>#REF!</v>
      </c>
    </row>
    <row r="191" spans="1:24">
      <c r="A191" s="138"/>
      <c r="B191" s="92"/>
      <c r="C191" s="92"/>
      <c r="D191" s="92"/>
      <c r="E191" s="84"/>
      <c r="F191" s="140" t="s">
        <v>381</v>
      </c>
      <c r="G191" s="93"/>
      <c r="H191" s="216"/>
      <c r="I191" s="93"/>
      <c r="J191" s="162" t="e">
        <f>#REF!</f>
        <v>#REF!</v>
      </c>
      <c r="K191" s="93" t="str">
        <f>BPBD!L191</f>
        <v/>
      </c>
      <c r="L191" s="93" t="e">
        <f>#REF!</f>
        <v>#REF!</v>
      </c>
      <c r="M191" s="93" t="e">
        <f>#REF!</f>
        <v>#REF!</v>
      </c>
      <c r="N191" s="93" t="e">
        <f>#REF!</f>
        <v>#REF!</v>
      </c>
      <c r="O191" s="93" t="e">
        <f>#REF!</f>
        <v>#REF!</v>
      </c>
      <c r="P191" s="93" t="e">
        <f>#REF!</f>
        <v>#REF!</v>
      </c>
      <c r="Q191" s="93" t="e">
        <f>#REF!</f>
        <v>#REF!</v>
      </c>
      <c r="R191" s="93" t="e">
        <f>#REF!</f>
        <v>#REF!</v>
      </c>
      <c r="S191" s="93" t="e">
        <f>#REF!</f>
        <v>#REF!</v>
      </c>
      <c r="T191" s="93" t="e">
        <f>#REF!</f>
        <v>#REF!</v>
      </c>
      <c r="U191" s="93" t="e">
        <f>#REF!</f>
        <v>#REF!</v>
      </c>
      <c r="V191" s="513" t="e">
        <f>#REF!</f>
        <v>#REF!</v>
      </c>
      <c r="W191" s="513" t="e">
        <f>#REF!</f>
        <v>#REF!</v>
      </c>
      <c r="X191" s="513" t="e">
        <f>#REF!</f>
        <v>#REF!</v>
      </c>
    </row>
    <row r="192" spans="1:24" ht="30">
      <c r="A192" s="138"/>
      <c r="B192" s="92"/>
      <c r="C192" s="92"/>
      <c r="D192" s="92"/>
      <c r="E192" s="160" t="s">
        <v>59</v>
      </c>
      <c r="F192" s="473" t="s">
        <v>383</v>
      </c>
      <c r="G192" s="93"/>
      <c r="H192" s="216"/>
      <c r="I192" s="93"/>
      <c r="J192" s="162" t="e">
        <f>#REF!</f>
        <v>#REF!</v>
      </c>
      <c r="K192" s="93">
        <f>BPBD!L192</f>
        <v>1</v>
      </c>
      <c r="L192" s="93" t="e">
        <f>#REF!</f>
        <v>#REF!</v>
      </c>
      <c r="M192" s="93" t="e">
        <f>#REF!</f>
        <v>#REF!</v>
      </c>
      <c r="N192" s="93" t="e">
        <f>#REF!</f>
        <v>#REF!</v>
      </c>
      <c r="O192" s="93" t="e">
        <f>#REF!</f>
        <v>#REF!</v>
      </c>
      <c r="P192" s="93" t="e">
        <f>#REF!</f>
        <v>#REF!</v>
      </c>
      <c r="Q192" s="93" t="e">
        <f>#REF!</f>
        <v>#REF!</v>
      </c>
      <c r="R192" s="93" t="e">
        <f>#REF!</f>
        <v>#REF!</v>
      </c>
      <c r="S192" s="93" t="e">
        <f>#REF!</f>
        <v>#REF!</v>
      </c>
      <c r="T192" s="93" t="e">
        <f>#REF!</f>
        <v>#REF!</v>
      </c>
      <c r="U192" s="93" t="e">
        <f>#REF!</f>
        <v>#REF!</v>
      </c>
      <c r="V192" s="513" t="e">
        <f>#REF!</f>
        <v>#REF!</v>
      </c>
      <c r="W192" s="513" t="e">
        <f>#REF!</f>
        <v>#REF!</v>
      </c>
      <c r="X192" s="513" t="e">
        <f>#REF!</f>
        <v>#REF!</v>
      </c>
    </row>
    <row r="193" spans="1:24">
      <c r="A193" s="138"/>
      <c r="B193" s="92"/>
      <c r="C193" s="92"/>
      <c r="D193" s="92"/>
      <c r="E193" s="84"/>
      <c r="F193" s="140" t="s">
        <v>384</v>
      </c>
      <c r="G193" s="93"/>
      <c r="H193" s="216"/>
      <c r="I193" s="93"/>
      <c r="J193" s="162" t="e">
        <f>#REF!</f>
        <v>#REF!</v>
      </c>
      <c r="K193" s="93" t="str">
        <f>BPBD!L193</f>
        <v/>
      </c>
      <c r="L193" s="93" t="e">
        <f>#REF!</f>
        <v>#REF!</v>
      </c>
      <c r="M193" s="93" t="e">
        <f>#REF!</f>
        <v>#REF!</v>
      </c>
      <c r="N193" s="93" t="e">
        <f>#REF!</f>
        <v>#REF!</v>
      </c>
      <c r="O193" s="93" t="e">
        <f>#REF!</f>
        <v>#REF!</v>
      </c>
      <c r="P193" s="93" t="e">
        <f>#REF!</f>
        <v>#REF!</v>
      </c>
      <c r="Q193" s="93" t="e">
        <f>#REF!</f>
        <v>#REF!</v>
      </c>
      <c r="R193" s="93" t="e">
        <f>#REF!</f>
        <v>#REF!</v>
      </c>
      <c r="S193" s="93" t="e">
        <f>#REF!</f>
        <v>#REF!</v>
      </c>
      <c r="T193" s="93" t="e">
        <f>#REF!</f>
        <v>#REF!</v>
      </c>
      <c r="U193" s="93" t="e">
        <f>#REF!</f>
        <v>#REF!</v>
      </c>
      <c r="V193" s="513" t="e">
        <f>#REF!</f>
        <v>#REF!</v>
      </c>
      <c r="W193" s="513" t="e">
        <f>#REF!</f>
        <v>#REF!</v>
      </c>
      <c r="X193" s="513" t="e">
        <f>#REF!</f>
        <v>#REF!</v>
      </c>
    </row>
    <row r="194" spans="1:24" ht="30">
      <c r="A194" s="138"/>
      <c r="B194" s="92"/>
      <c r="C194" s="92"/>
      <c r="D194" s="92"/>
      <c r="E194" s="84"/>
      <c r="F194" s="140" t="s">
        <v>385</v>
      </c>
      <c r="G194" s="93"/>
      <c r="H194" s="216"/>
      <c r="I194" s="93"/>
      <c r="J194" s="162" t="e">
        <f>#REF!</f>
        <v>#REF!</v>
      </c>
      <c r="K194" s="93" t="str">
        <f>BPBD!L194</f>
        <v/>
      </c>
      <c r="L194" s="93" t="e">
        <f>#REF!</f>
        <v>#REF!</v>
      </c>
      <c r="M194" s="93" t="e">
        <f>#REF!</f>
        <v>#REF!</v>
      </c>
      <c r="N194" s="93" t="e">
        <f>#REF!</f>
        <v>#REF!</v>
      </c>
      <c r="O194" s="93" t="e">
        <f>#REF!</f>
        <v>#REF!</v>
      </c>
      <c r="P194" s="93" t="e">
        <f>#REF!</f>
        <v>#REF!</v>
      </c>
      <c r="Q194" s="93" t="e">
        <f>#REF!</f>
        <v>#REF!</v>
      </c>
      <c r="R194" s="93" t="e">
        <f>#REF!</f>
        <v>#REF!</v>
      </c>
      <c r="S194" s="93" t="e">
        <f>#REF!</f>
        <v>#REF!</v>
      </c>
      <c r="T194" s="93" t="e">
        <f>#REF!</f>
        <v>#REF!</v>
      </c>
      <c r="U194" s="93" t="e">
        <f>#REF!</f>
        <v>#REF!</v>
      </c>
      <c r="V194" s="513" t="e">
        <f>#REF!</f>
        <v>#REF!</v>
      </c>
      <c r="W194" s="513" t="e">
        <f>#REF!</f>
        <v>#REF!</v>
      </c>
      <c r="X194" s="513" t="e">
        <f>#REF!</f>
        <v>#REF!</v>
      </c>
    </row>
    <row r="195" spans="1:24" ht="60">
      <c r="A195" s="138"/>
      <c r="B195" s="92"/>
      <c r="C195" s="92"/>
      <c r="D195" s="92"/>
      <c r="E195" s="160" t="s">
        <v>59</v>
      </c>
      <c r="F195" s="473" t="s">
        <v>386</v>
      </c>
      <c r="G195" s="93"/>
      <c r="H195" s="216"/>
      <c r="I195" s="93" t="e">
        <f>AVERAGE(J195:S195)</f>
        <v>#REF!</v>
      </c>
      <c r="J195" s="162" t="e">
        <f>#REF!</f>
        <v>#REF!</v>
      </c>
      <c r="K195" s="93">
        <f>BPBD!L195</f>
        <v>0</v>
      </c>
      <c r="L195" s="93" t="e">
        <f>#REF!</f>
        <v>#REF!</v>
      </c>
      <c r="M195" s="93" t="e">
        <f>#REF!</f>
        <v>#REF!</v>
      </c>
      <c r="N195" s="93" t="e">
        <f>#REF!</f>
        <v>#REF!</v>
      </c>
      <c r="O195" s="93" t="e">
        <f>#REF!</f>
        <v>#REF!</v>
      </c>
      <c r="P195" s="93" t="e">
        <f>#REF!</f>
        <v>#REF!</v>
      </c>
      <c r="Q195" s="93" t="e">
        <f>#REF!</f>
        <v>#REF!</v>
      </c>
      <c r="R195" s="93" t="e">
        <f>#REF!</f>
        <v>#REF!</v>
      </c>
      <c r="S195" s="93" t="e">
        <f>#REF!</f>
        <v>#REF!</v>
      </c>
      <c r="T195" s="93" t="e">
        <f>#REF!</f>
        <v>#REF!</v>
      </c>
      <c r="U195" s="93" t="e">
        <f>#REF!</f>
        <v>#REF!</v>
      </c>
      <c r="V195" s="513" t="e">
        <f>#REF!</f>
        <v>#REF!</v>
      </c>
      <c r="W195" s="513" t="e">
        <f>#REF!</f>
        <v>#REF!</v>
      </c>
      <c r="X195" s="513" t="e">
        <f>#REF!</f>
        <v>#REF!</v>
      </c>
    </row>
    <row r="196" spans="1:24">
      <c r="A196" s="138"/>
      <c r="B196" s="92"/>
      <c r="C196" s="92"/>
      <c r="D196" s="92"/>
      <c r="E196" s="84"/>
      <c r="F196" s="140" t="s">
        <v>387</v>
      </c>
      <c r="G196" s="93"/>
      <c r="H196" s="216"/>
      <c r="I196" s="93"/>
      <c r="J196" s="162" t="e">
        <f>#REF!</f>
        <v>#REF!</v>
      </c>
      <c r="K196" s="93" t="str">
        <f>BPBD!L196</f>
        <v/>
      </c>
      <c r="L196" s="93" t="e">
        <f>#REF!</f>
        <v>#REF!</v>
      </c>
      <c r="M196" s="93" t="e">
        <f>#REF!</f>
        <v>#REF!</v>
      </c>
      <c r="N196" s="93" t="e">
        <f>#REF!</f>
        <v>#REF!</v>
      </c>
      <c r="O196" s="93" t="e">
        <f>#REF!</f>
        <v>#REF!</v>
      </c>
      <c r="P196" s="93" t="e">
        <f>#REF!</f>
        <v>#REF!</v>
      </c>
      <c r="Q196" s="93" t="e">
        <f>#REF!</f>
        <v>#REF!</v>
      </c>
      <c r="R196" s="93" t="e">
        <f>#REF!</f>
        <v>#REF!</v>
      </c>
      <c r="S196" s="93" t="e">
        <f>#REF!</f>
        <v>#REF!</v>
      </c>
      <c r="T196" s="93" t="e">
        <f>#REF!</f>
        <v>#REF!</v>
      </c>
      <c r="U196" s="93" t="e">
        <f>#REF!</f>
        <v>#REF!</v>
      </c>
      <c r="V196" s="513" t="e">
        <f>#REF!</f>
        <v>#REF!</v>
      </c>
      <c r="W196" s="513" t="e">
        <f>#REF!</f>
        <v>#REF!</v>
      </c>
      <c r="X196" s="513" t="e">
        <f>#REF!</f>
        <v>#REF!</v>
      </c>
    </row>
    <row r="197" spans="1:24" ht="30">
      <c r="A197" s="138"/>
      <c r="B197" s="92"/>
      <c r="C197" s="92"/>
      <c r="D197" s="92"/>
      <c r="E197" s="84"/>
      <c r="F197" s="140" t="s">
        <v>388</v>
      </c>
      <c r="G197" s="93"/>
      <c r="H197" s="216"/>
      <c r="I197" s="93"/>
      <c r="J197" s="162" t="e">
        <f>#REF!</f>
        <v>#REF!</v>
      </c>
      <c r="K197" s="93" t="str">
        <f>BPBD!L197</f>
        <v/>
      </c>
      <c r="L197" s="93" t="e">
        <f>#REF!</f>
        <v>#REF!</v>
      </c>
      <c r="M197" s="93" t="e">
        <f>#REF!</f>
        <v>#REF!</v>
      </c>
      <c r="N197" s="93" t="e">
        <f>#REF!</f>
        <v>#REF!</v>
      </c>
      <c r="O197" s="93" t="e">
        <f>#REF!</f>
        <v>#REF!</v>
      </c>
      <c r="P197" s="93" t="e">
        <f>#REF!</f>
        <v>#REF!</v>
      </c>
      <c r="Q197" s="93" t="e">
        <f>#REF!</f>
        <v>#REF!</v>
      </c>
      <c r="R197" s="93" t="e">
        <f>#REF!</f>
        <v>#REF!</v>
      </c>
      <c r="S197" s="93" t="e">
        <f>#REF!</f>
        <v>#REF!</v>
      </c>
      <c r="T197" s="93" t="e">
        <f>#REF!</f>
        <v>#REF!</v>
      </c>
      <c r="U197" s="93" t="e">
        <f>#REF!</f>
        <v>#REF!</v>
      </c>
      <c r="V197" s="513" t="e">
        <f>#REF!</f>
        <v>#REF!</v>
      </c>
      <c r="W197" s="513" t="e">
        <f>#REF!</f>
        <v>#REF!</v>
      </c>
      <c r="X197" s="513" t="e">
        <f>#REF!</f>
        <v>#REF!</v>
      </c>
    </row>
    <row r="198" spans="1:24">
      <c r="A198" s="96"/>
      <c r="B198" s="91"/>
      <c r="C198" s="91"/>
      <c r="D198" s="91" t="s">
        <v>11</v>
      </c>
      <c r="E198" s="551" t="s">
        <v>627</v>
      </c>
      <c r="F198" s="552"/>
      <c r="G198" s="108">
        <v>1</v>
      </c>
      <c r="H198" s="216"/>
      <c r="I198" s="108" t="e">
        <f>AVERAGE(I199)*G198</f>
        <v>#REF!</v>
      </c>
      <c r="J198" s="161" t="e">
        <f>#REF!</f>
        <v>#REF!</v>
      </c>
      <c r="K198" s="108">
        <f>BPBD!L198</f>
        <v>0.67</v>
      </c>
      <c r="L198" s="108" t="e">
        <f>#REF!</f>
        <v>#REF!</v>
      </c>
      <c r="M198" s="108" t="e">
        <f>#REF!</f>
        <v>#REF!</v>
      </c>
      <c r="N198" s="108" t="e">
        <f>#REF!</f>
        <v>#REF!</v>
      </c>
      <c r="O198" s="108" t="e">
        <f>#REF!</f>
        <v>#REF!</v>
      </c>
      <c r="P198" s="108" t="e">
        <f>#REF!</f>
        <v>#REF!</v>
      </c>
      <c r="Q198" s="108" t="e">
        <f>#REF!</f>
        <v>#REF!</v>
      </c>
      <c r="R198" s="108" t="e">
        <f>#REF!</f>
        <v>#REF!</v>
      </c>
      <c r="S198" s="108" t="e">
        <f>#REF!</f>
        <v>#REF!</v>
      </c>
      <c r="T198" s="93" t="e">
        <f>#REF!</f>
        <v>#REF!</v>
      </c>
      <c r="U198" s="93" t="e">
        <f>#REF!</f>
        <v>#REF!</v>
      </c>
      <c r="V198" s="513" t="e">
        <f>#REF!</f>
        <v>#REF!</v>
      </c>
      <c r="W198" s="513" t="e">
        <f>#REF!</f>
        <v>#REF!</v>
      </c>
      <c r="X198" s="513" t="e">
        <f>#REF!</f>
        <v>#REF!</v>
      </c>
    </row>
    <row r="199" spans="1:24" ht="15.95" customHeight="1">
      <c r="A199" s="138"/>
      <c r="B199" s="92"/>
      <c r="C199" s="92"/>
      <c r="D199" s="92"/>
      <c r="E199" s="156" t="s">
        <v>59</v>
      </c>
      <c r="F199" s="140" t="s">
        <v>628</v>
      </c>
      <c r="G199" s="93"/>
      <c r="H199" s="215"/>
      <c r="I199" s="93" t="e">
        <f>AVERAGE(J199:S199)</f>
        <v>#REF!</v>
      </c>
      <c r="J199" s="162" t="e">
        <f>#REF!</f>
        <v>#REF!</v>
      </c>
      <c r="K199" s="93">
        <f>BPBD!L199</f>
        <v>0.67</v>
      </c>
      <c r="L199" s="93" t="e">
        <f>#REF!</f>
        <v>#REF!</v>
      </c>
      <c r="M199" s="93" t="e">
        <f>#REF!</f>
        <v>#REF!</v>
      </c>
      <c r="N199" s="93" t="e">
        <f>#REF!</f>
        <v>#REF!</v>
      </c>
      <c r="O199" s="93" t="e">
        <f>#REF!</f>
        <v>#REF!</v>
      </c>
      <c r="P199" s="93" t="e">
        <f>#REF!</f>
        <v>#REF!</v>
      </c>
      <c r="Q199" s="93" t="e">
        <f>#REF!</f>
        <v>#REF!</v>
      </c>
      <c r="R199" s="93" t="e">
        <f>#REF!</f>
        <v>#REF!</v>
      </c>
      <c r="S199" s="93" t="e">
        <f>#REF!</f>
        <v>#REF!</v>
      </c>
      <c r="T199" s="93" t="e">
        <f>#REF!</f>
        <v>#REF!</v>
      </c>
      <c r="U199" s="93" t="e">
        <f>#REF!</f>
        <v>#REF!</v>
      </c>
      <c r="V199" s="513" t="e">
        <f>#REF!</f>
        <v>#REF!</v>
      </c>
      <c r="W199" s="513" t="e">
        <f>#REF!</f>
        <v>#REF!</v>
      </c>
      <c r="X199" s="513" t="e">
        <f>#REF!</f>
        <v>#REF!</v>
      </c>
    </row>
    <row r="200" spans="1:24">
      <c r="A200" s="96"/>
      <c r="B200" s="91"/>
      <c r="C200" s="91"/>
      <c r="D200" s="91" t="s">
        <v>13</v>
      </c>
      <c r="E200" s="551" t="s">
        <v>146</v>
      </c>
      <c r="F200" s="552"/>
      <c r="G200" s="108">
        <v>1</v>
      </c>
      <c r="H200" s="216"/>
      <c r="I200" s="108" t="e">
        <f>AVERAGE(I201)*G200</f>
        <v>#REF!</v>
      </c>
      <c r="J200" s="161" t="e">
        <f>#REF!</f>
        <v>#REF!</v>
      </c>
      <c r="K200" s="108">
        <f>BPBD!L200</f>
        <v>1</v>
      </c>
      <c r="L200" s="108" t="e">
        <f>#REF!</f>
        <v>#REF!</v>
      </c>
      <c r="M200" s="108" t="e">
        <f>#REF!</f>
        <v>#REF!</v>
      </c>
      <c r="N200" s="108" t="e">
        <f>#REF!</f>
        <v>#REF!</v>
      </c>
      <c r="O200" s="108" t="e">
        <f>#REF!</f>
        <v>#REF!</v>
      </c>
      <c r="P200" s="108" t="e">
        <f>#REF!</f>
        <v>#REF!</v>
      </c>
      <c r="Q200" s="108" t="e">
        <f>#REF!</f>
        <v>#REF!</v>
      </c>
      <c r="R200" s="108" t="e">
        <f>#REF!</f>
        <v>#REF!</v>
      </c>
      <c r="S200" s="108" t="e">
        <f>#REF!</f>
        <v>#REF!</v>
      </c>
      <c r="T200" s="93" t="e">
        <f>#REF!</f>
        <v>#REF!</v>
      </c>
      <c r="U200" s="93" t="e">
        <f>#REF!</f>
        <v>#REF!</v>
      </c>
      <c r="V200" s="513" t="e">
        <f>#REF!</f>
        <v>#REF!</v>
      </c>
      <c r="W200" s="513" t="e">
        <f>#REF!</f>
        <v>#REF!</v>
      </c>
      <c r="X200" s="513" t="e">
        <f>#REF!</f>
        <v>#REF!</v>
      </c>
    </row>
    <row r="201" spans="1:24" ht="15.95" customHeight="1">
      <c r="A201" s="138"/>
      <c r="B201" s="92"/>
      <c r="C201" s="92"/>
      <c r="D201" s="92"/>
      <c r="E201" s="156" t="s">
        <v>59</v>
      </c>
      <c r="F201" s="140" t="s">
        <v>817</v>
      </c>
      <c r="G201" s="93"/>
      <c r="H201" s="215"/>
      <c r="I201" s="93" t="e">
        <f>AVERAGE(J201:S201)</f>
        <v>#REF!</v>
      </c>
      <c r="J201" s="162" t="e">
        <f>#REF!</f>
        <v>#REF!</v>
      </c>
      <c r="K201" s="93">
        <f>BPBD!L201</f>
        <v>1</v>
      </c>
      <c r="L201" s="93" t="e">
        <f>#REF!</f>
        <v>#REF!</v>
      </c>
      <c r="M201" s="93" t="e">
        <f>#REF!</f>
        <v>#REF!</v>
      </c>
      <c r="N201" s="93" t="e">
        <f>#REF!</f>
        <v>#REF!</v>
      </c>
      <c r="O201" s="93" t="e">
        <f>#REF!</f>
        <v>#REF!</v>
      </c>
      <c r="P201" s="93" t="e">
        <f>#REF!</f>
        <v>#REF!</v>
      </c>
      <c r="Q201" s="93" t="e">
        <f>#REF!</f>
        <v>#REF!</v>
      </c>
      <c r="R201" s="93" t="e">
        <f>#REF!</f>
        <v>#REF!</v>
      </c>
      <c r="S201" s="93" t="e">
        <f>#REF!</f>
        <v>#REF!</v>
      </c>
      <c r="T201" s="93" t="e">
        <f>#REF!</f>
        <v>#REF!</v>
      </c>
      <c r="U201" s="93" t="e">
        <f>#REF!</f>
        <v>#REF!</v>
      </c>
      <c r="V201" s="513" t="e">
        <f>#REF!</f>
        <v>#REF!</v>
      </c>
      <c r="W201" s="513" t="e">
        <f>#REF!</f>
        <v>#REF!</v>
      </c>
      <c r="X201" s="513" t="e">
        <f>#REF!</f>
        <v>#REF!</v>
      </c>
    </row>
    <row r="202" spans="1:24">
      <c r="A202" s="96"/>
      <c r="B202" s="91"/>
      <c r="C202" s="91"/>
      <c r="D202" s="91" t="s">
        <v>15</v>
      </c>
      <c r="E202" s="551" t="s">
        <v>147</v>
      </c>
      <c r="F202" s="552"/>
      <c r="G202" s="108">
        <v>0.75</v>
      </c>
      <c r="H202" s="216"/>
      <c r="I202" s="108" t="e">
        <f>AVERAGE(I203)*G202</f>
        <v>#REF!</v>
      </c>
      <c r="J202" s="161" t="e">
        <f>#REF!</f>
        <v>#REF!</v>
      </c>
      <c r="K202" s="108">
        <f>BPBD!L202</f>
        <v>0.50250000000000006</v>
      </c>
      <c r="L202" s="108" t="e">
        <f>#REF!</f>
        <v>#REF!</v>
      </c>
      <c r="M202" s="108" t="e">
        <f>#REF!</f>
        <v>#REF!</v>
      </c>
      <c r="N202" s="108" t="e">
        <f>#REF!</f>
        <v>#REF!</v>
      </c>
      <c r="O202" s="108" t="e">
        <f>#REF!</f>
        <v>#REF!</v>
      </c>
      <c r="P202" s="108" t="e">
        <f>#REF!</f>
        <v>#REF!</v>
      </c>
      <c r="Q202" s="108" t="e">
        <f>#REF!</f>
        <v>#REF!</v>
      </c>
      <c r="R202" s="108" t="e">
        <f>#REF!</f>
        <v>#REF!</v>
      </c>
      <c r="S202" s="108" t="e">
        <f>#REF!</f>
        <v>#REF!</v>
      </c>
      <c r="T202" s="93" t="e">
        <f>#REF!</f>
        <v>#REF!</v>
      </c>
      <c r="U202" s="93" t="e">
        <f>#REF!</f>
        <v>#REF!</v>
      </c>
      <c r="V202" s="513" t="e">
        <f>#REF!</f>
        <v>#REF!</v>
      </c>
      <c r="W202" s="513" t="e">
        <f>#REF!</f>
        <v>#REF!</v>
      </c>
      <c r="X202" s="513" t="e">
        <f>#REF!</f>
        <v>#REF!</v>
      </c>
    </row>
    <row r="203" spans="1:24" ht="15.95" customHeight="1">
      <c r="A203" s="138"/>
      <c r="B203" s="92"/>
      <c r="C203" s="92"/>
      <c r="D203" s="92"/>
      <c r="E203" s="156" t="s">
        <v>59</v>
      </c>
      <c r="F203" s="140" t="s">
        <v>559</v>
      </c>
      <c r="G203" s="93"/>
      <c r="H203" s="215"/>
      <c r="I203" s="93" t="e">
        <f>AVERAGE(J203:S203)</f>
        <v>#REF!</v>
      </c>
      <c r="J203" s="162" t="e">
        <f>#REF!</f>
        <v>#REF!</v>
      </c>
      <c r="K203" s="93">
        <f>BPBD!L203</f>
        <v>0.67</v>
      </c>
      <c r="L203" s="93" t="e">
        <f>#REF!</f>
        <v>#REF!</v>
      </c>
      <c r="M203" s="93" t="e">
        <f>#REF!</f>
        <v>#REF!</v>
      </c>
      <c r="N203" s="93" t="e">
        <f>#REF!</f>
        <v>#REF!</v>
      </c>
      <c r="O203" s="93" t="e">
        <f>#REF!</f>
        <v>#REF!</v>
      </c>
      <c r="P203" s="93" t="e">
        <f>#REF!</f>
        <v>#REF!</v>
      </c>
      <c r="Q203" s="93" t="e">
        <f>#REF!</f>
        <v>#REF!</v>
      </c>
      <c r="R203" s="93" t="e">
        <f>#REF!</f>
        <v>#REF!</v>
      </c>
      <c r="S203" s="93" t="e">
        <f>#REF!</f>
        <v>#REF!</v>
      </c>
      <c r="T203" s="93" t="e">
        <f>#REF!</f>
        <v>#REF!</v>
      </c>
      <c r="U203" s="93" t="e">
        <f>#REF!</f>
        <v>#REF!</v>
      </c>
      <c r="V203" s="513" t="e">
        <f>#REF!</f>
        <v>#REF!</v>
      </c>
      <c r="W203" s="513" t="e">
        <f>#REF!</f>
        <v>#REF!</v>
      </c>
      <c r="X203" s="513" t="e">
        <f>#REF!</f>
        <v>#REF!</v>
      </c>
    </row>
    <row r="204" spans="1:24" ht="15.75">
      <c r="A204" s="103"/>
      <c r="B204" s="103"/>
      <c r="C204" s="105">
        <v>7</v>
      </c>
      <c r="D204" s="614" t="s">
        <v>43</v>
      </c>
      <c r="E204" s="615"/>
      <c r="F204" s="616"/>
      <c r="G204" s="28">
        <f>SUM(G205,G211,G218)</f>
        <v>1.9500000000000002</v>
      </c>
      <c r="H204" s="216"/>
      <c r="I204" s="28" t="e">
        <f>SUM(I205,I211,I218)</f>
        <v>#REF!</v>
      </c>
      <c r="J204" s="207" t="e">
        <f>#REF!</f>
        <v>#REF!</v>
      </c>
      <c r="K204" s="28">
        <f>BPBD!L204</f>
        <v>1.9500000000000002</v>
      </c>
      <c r="L204" s="28" t="e">
        <f>#REF!</f>
        <v>#REF!</v>
      </c>
      <c r="M204" s="28" t="e">
        <f>#REF!</f>
        <v>#REF!</v>
      </c>
      <c r="N204" s="28" t="e">
        <f>#REF!</f>
        <v>#REF!</v>
      </c>
      <c r="O204" s="28" t="e">
        <f>#REF!</f>
        <v>#REF!</v>
      </c>
      <c r="P204" s="28" t="e">
        <f>#REF!</f>
        <v>#REF!</v>
      </c>
      <c r="Q204" s="28" t="e">
        <f>#REF!</f>
        <v>#REF!</v>
      </c>
      <c r="R204" s="28" t="e">
        <f>#REF!</f>
        <v>#REF!</v>
      </c>
      <c r="S204" s="28" t="e">
        <f>#REF!</f>
        <v>#REF!</v>
      </c>
      <c r="T204" s="93" t="e">
        <f>#REF!</f>
        <v>#REF!</v>
      </c>
      <c r="U204" s="93" t="e">
        <f>#REF!</f>
        <v>#REF!</v>
      </c>
      <c r="V204" s="513" t="e">
        <f>#REF!</f>
        <v>#REF!</v>
      </c>
      <c r="W204" s="513" t="e">
        <f>#REF!</f>
        <v>#REF!</v>
      </c>
      <c r="X204" s="513" t="e">
        <f>#REF!</f>
        <v>#REF!</v>
      </c>
    </row>
    <row r="205" spans="1:24" ht="15.95" customHeight="1">
      <c r="A205" s="96"/>
      <c r="B205" s="91"/>
      <c r="C205" s="91"/>
      <c r="D205" s="91" t="s">
        <v>9</v>
      </c>
      <c r="E205" s="551" t="s">
        <v>148</v>
      </c>
      <c r="F205" s="552"/>
      <c r="G205" s="108">
        <v>0.75</v>
      </c>
      <c r="H205" s="214"/>
      <c r="I205" s="108" t="e">
        <f>AVERAGE(I206:I210)*G205</f>
        <v>#REF!</v>
      </c>
      <c r="J205" s="161" t="e">
        <f>#REF!</f>
        <v>#REF!</v>
      </c>
      <c r="K205" s="108">
        <f>BPBD!L205</f>
        <v>0.75</v>
      </c>
      <c r="L205" s="108" t="e">
        <f>#REF!</f>
        <v>#REF!</v>
      </c>
      <c r="M205" s="108" t="e">
        <f>#REF!</f>
        <v>#REF!</v>
      </c>
      <c r="N205" s="108" t="e">
        <f>#REF!</f>
        <v>#REF!</v>
      </c>
      <c r="O205" s="108" t="e">
        <f>#REF!</f>
        <v>#REF!</v>
      </c>
      <c r="P205" s="108" t="e">
        <f>#REF!</f>
        <v>#REF!</v>
      </c>
      <c r="Q205" s="108" t="e">
        <f>#REF!</f>
        <v>#REF!</v>
      </c>
      <c r="R205" s="108" t="e">
        <f>#REF!</f>
        <v>#REF!</v>
      </c>
      <c r="S205" s="108" t="e">
        <f>#REF!</f>
        <v>#REF!</v>
      </c>
      <c r="T205" s="93" t="e">
        <f>#REF!</f>
        <v>#REF!</v>
      </c>
      <c r="U205" s="93" t="e">
        <f>#REF!</f>
        <v>#REF!</v>
      </c>
      <c r="V205" s="513" t="e">
        <f>#REF!</f>
        <v>#REF!</v>
      </c>
      <c r="W205" s="513" t="e">
        <f>#REF!</f>
        <v>#REF!</v>
      </c>
      <c r="X205" s="513" t="e">
        <f>#REF!</f>
        <v>#REF!</v>
      </c>
    </row>
    <row r="206" spans="1:24" ht="15.95" customHeight="1">
      <c r="A206" s="138"/>
      <c r="B206" s="92"/>
      <c r="C206" s="92"/>
      <c r="D206" s="92"/>
      <c r="E206" s="141" t="s">
        <v>59</v>
      </c>
      <c r="F206" s="296" t="s">
        <v>457</v>
      </c>
      <c r="G206" s="93"/>
      <c r="H206" s="215"/>
      <c r="I206" s="93" t="e">
        <f>AVERAGE(J206:S206)</f>
        <v>#REF!</v>
      </c>
      <c r="J206" s="162" t="e">
        <f>#REF!</f>
        <v>#REF!</v>
      </c>
      <c r="K206" s="93">
        <f>BPBD!L206</f>
        <v>1</v>
      </c>
      <c r="L206" s="93" t="e">
        <f>#REF!</f>
        <v>#REF!</v>
      </c>
      <c r="M206" s="93" t="e">
        <f>#REF!</f>
        <v>#REF!</v>
      </c>
      <c r="N206" s="93" t="e">
        <f>#REF!</f>
        <v>#REF!</v>
      </c>
      <c r="O206" s="93" t="e">
        <f>#REF!</f>
        <v>#REF!</v>
      </c>
      <c r="P206" s="93" t="e">
        <f>#REF!</f>
        <v>#REF!</v>
      </c>
      <c r="Q206" s="93" t="e">
        <f>#REF!</f>
        <v>#REF!</v>
      </c>
      <c r="R206" s="93" t="e">
        <f>#REF!</f>
        <v>#REF!</v>
      </c>
      <c r="S206" s="93" t="e">
        <f>#REF!</f>
        <v>#REF!</v>
      </c>
      <c r="T206" s="93" t="e">
        <f>#REF!</f>
        <v>#REF!</v>
      </c>
      <c r="U206" s="93" t="e">
        <f>#REF!</f>
        <v>#REF!</v>
      </c>
      <c r="V206" s="513" t="e">
        <f>#REF!</f>
        <v>#REF!</v>
      </c>
      <c r="W206" s="513" t="e">
        <f>#REF!</f>
        <v>#REF!</v>
      </c>
      <c r="X206" s="513" t="e">
        <f>#REF!</f>
        <v>#REF!</v>
      </c>
    </row>
    <row r="207" spans="1:24">
      <c r="A207" s="138"/>
      <c r="B207" s="92"/>
      <c r="C207" s="92"/>
      <c r="D207" s="92"/>
      <c r="E207" s="145" t="s">
        <v>59</v>
      </c>
      <c r="F207" s="296" t="s">
        <v>458</v>
      </c>
      <c r="G207" s="93"/>
      <c r="H207" s="216"/>
      <c r="I207" s="93"/>
      <c r="J207" s="162" t="e">
        <f>#REF!</f>
        <v>#REF!</v>
      </c>
      <c r="K207" s="93" t="str">
        <f>BPBD!L207</f>
        <v/>
      </c>
      <c r="L207" s="93" t="e">
        <f>#REF!</f>
        <v>#REF!</v>
      </c>
      <c r="M207" s="93" t="e">
        <f>#REF!</f>
        <v>#REF!</v>
      </c>
      <c r="N207" s="93" t="e">
        <f>#REF!</f>
        <v>#REF!</v>
      </c>
      <c r="O207" s="93" t="e">
        <f>#REF!</f>
        <v>#REF!</v>
      </c>
      <c r="P207" s="93" t="e">
        <f>#REF!</f>
        <v>#REF!</v>
      </c>
      <c r="Q207" s="93" t="e">
        <f>#REF!</f>
        <v>#REF!</v>
      </c>
      <c r="R207" s="93" t="e">
        <f>#REF!</f>
        <v>#REF!</v>
      </c>
      <c r="S207" s="93" t="e">
        <f>#REF!</f>
        <v>#REF!</v>
      </c>
      <c r="T207" s="93" t="e">
        <f>#REF!</f>
        <v>#REF!</v>
      </c>
      <c r="U207" s="93" t="e">
        <f>#REF!</f>
        <v>#REF!</v>
      </c>
      <c r="V207" s="513" t="e">
        <f>#REF!</f>
        <v>#REF!</v>
      </c>
      <c r="W207" s="513" t="e">
        <f>#REF!</f>
        <v>#REF!</v>
      </c>
      <c r="X207" s="513" t="e">
        <f>#REF!</f>
        <v>#REF!</v>
      </c>
    </row>
    <row r="208" spans="1:24">
      <c r="A208" s="138"/>
      <c r="B208" s="92"/>
      <c r="C208" s="92"/>
      <c r="D208" s="92"/>
      <c r="E208" s="92"/>
      <c r="F208" s="143" t="s">
        <v>460</v>
      </c>
      <c r="G208" s="93"/>
      <c r="H208" s="216"/>
      <c r="I208" s="93"/>
      <c r="J208" s="162" t="e">
        <f>#REF!</f>
        <v>#REF!</v>
      </c>
      <c r="K208" s="93" t="str">
        <f>BPBD!L208</f>
        <v/>
      </c>
      <c r="L208" s="93" t="e">
        <f>#REF!</f>
        <v>#REF!</v>
      </c>
      <c r="M208" s="93" t="e">
        <f>#REF!</f>
        <v>#REF!</v>
      </c>
      <c r="N208" s="93" t="e">
        <f>#REF!</f>
        <v>#REF!</v>
      </c>
      <c r="O208" s="93" t="e">
        <f>#REF!</f>
        <v>#REF!</v>
      </c>
      <c r="P208" s="93" t="e">
        <f>#REF!</f>
        <v>#REF!</v>
      </c>
      <c r="Q208" s="93" t="e">
        <f>#REF!</f>
        <v>#REF!</v>
      </c>
      <c r="R208" s="93" t="e">
        <f>#REF!</f>
        <v>#REF!</v>
      </c>
      <c r="S208" s="93" t="e">
        <f>#REF!</f>
        <v>#REF!</v>
      </c>
      <c r="T208" s="93" t="e">
        <f>#REF!</f>
        <v>#REF!</v>
      </c>
      <c r="U208" s="93" t="e">
        <f>#REF!</f>
        <v>#REF!</v>
      </c>
      <c r="V208" s="513" t="e">
        <f>#REF!</f>
        <v>#REF!</v>
      </c>
      <c r="W208" s="513" t="e">
        <f>#REF!</f>
        <v>#REF!</v>
      </c>
      <c r="X208" s="513" t="e">
        <f>#REF!</f>
        <v>#REF!</v>
      </c>
    </row>
    <row r="209" spans="1:24">
      <c r="A209" s="138"/>
      <c r="B209" s="92"/>
      <c r="C209" s="92"/>
      <c r="D209" s="92"/>
      <c r="E209" s="145"/>
      <c r="F209" s="143" t="s">
        <v>461</v>
      </c>
      <c r="G209" s="93"/>
      <c r="H209" s="216"/>
      <c r="I209" s="93"/>
      <c r="J209" s="162" t="e">
        <f>#REF!</f>
        <v>#REF!</v>
      </c>
      <c r="K209" s="93" t="str">
        <f>BPBD!L209</f>
        <v/>
      </c>
      <c r="L209" s="93" t="e">
        <f>#REF!</f>
        <v>#REF!</v>
      </c>
      <c r="M209" s="93" t="e">
        <f>#REF!</f>
        <v>#REF!</v>
      </c>
      <c r="N209" s="93" t="e">
        <f>#REF!</f>
        <v>#REF!</v>
      </c>
      <c r="O209" s="93" t="e">
        <f>#REF!</f>
        <v>#REF!</v>
      </c>
      <c r="P209" s="93" t="e">
        <f>#REF!</f>
        <v>#REF!</v>
      </c>
      <c r="Q209" s="93" t="e">
        <f>#REF!</f>
        <v>#REF!</v>
      </c>
      <c r="R209" s="93" t="e">
        <f>#REF!</f>
        <v>#REF!</v>
      </c>
      <c r="S209" s="93" t="e">
        <f>#REF!</f>
        <v>#REF!</v>
      </c>
      <c r="T209" s="93" t="e">
        <f>#REF!</f>
        <v>#REF!</v>
      </c>
      <c r="U209" s="93" t="e">
        <f>#REF!</f>
        <v>#REF!</v>
      </c>
      <c r="V209" s="513" t="e">
        <f>#REF!</f>
        <v>#REF!</v>
      </c>
      <c r="W209" s="513" t="e">
        <f>#REF!</f>
        <v>#REF!</v>
      </c>
      <c r="X209" s="513" t="e">
        <f>#REF!</f>
        <v>#REF!</v>
      </c>
    </row>
    <row r="210" spans="1:24">
      <c r="A210" s="138"/>
      <c r="B210" s="92"/>
      <c r="C210" s="92"/>
      <c r="D210" s="92"/>
      <c r="E210" s="164" t="s">
        <v>59</v>
      </c>
      <c r="F210" s="296" t="s">
        <v>462</v>
      </c>
      <c r="G210" s="93"/>
      <c r="H210" s="216"/>
      <c r="I210" s="93"/>
      <c r="J210" s="162" t="e">
        <f>#REF!</f>
        <v>#REF!</v>
      </c>
      <c r="K210" s="93" t="str">
        <f>BPBD!L210</f>
        <v/>
      </c>
      <c r="L210" s="93" t="e">
        <f>#REF!</f>
        <v>#REF!</v>
      </c>
      <c r="M210" s="93" t="e">
        <f>#REF!</f>
        <v>#REF!</v>
      </c>
      <c r="N210" s="93" t="e">
        <f>#REF!</f>
        <v>#REF!</v>
      </c>
      <c r="O210" s="93" t="e">
        <f>#REF!</f>
        <v>#REF!</v>
      </c>
      <c r="P210" s="93" t="e">
        <f>#REF!</f>
        <v>#REF!</v>
      </c>
      <c r="Q210" s="93" t="e">
        <f>#REF!</f>
        <v>#REF!</v>
      </c>
      <c r="R210" s="93" t="e">
        <f>#REF!</f>
        <v>#REF!</v>
      </c>
      <c r="S210" s="93" t="e">
        <f>#REF!</f>
        <v>#REF!</v>
      </c>
      <c r="T210" s="93" t="e">
        <f>#REF!</f>
        <v>#REF!</v>
      </c>
      <c r="U210" s="93" t="e">
        <f>#REF!</f>
        <v>#REF!</v>
      </c>
      <c r="V210" s="513" t="e">
        <f>#REF!</f>
        <v>#REF!</v>
      </c>
      <c r="W210" s="513" t="e">
        <f>#REF!</f>
        <v>#REF!</v>
      </c>
      <c r="X210" s="513" t="e">
        <f>#REF!</f>
        <v>#REF!</v>
      </c>
    </row>
    <row r="211" spans="1:24">
      <c r="A211" s="96"/>
      <c r="B211" s="91"/>
      <c r="C211" s="91"/>
      <c r="D211" s="91" t="s">
        <v>11</v>
      </c>
      <c r="E211" s="551" t="s">
        <v>149</v>
      </c>
      <c r="F211" s="552"/>
      <c r="G211" s="108">
        <v>0.6</v>
      </c>
      <c r="H211" s="216"/>
      <c r="I211" s="108" t="e">
        <f>AVERAGE(I212:I217)*G211</f>
        <v>#REF!</v>
      </c>
      <c r="J211" s="161" t="e">
        <f>#REF!</f>
        <v>#REF!</v>
      </c>
      <c r="K211" s="108">
        <f>BPBD!L211</f>
        <v>0.6</v>
      </c>
      <c r="L211" s="108" t="e">
        <f>#REF!</f>
        <v>#REF!</v>
      </c>
      <c r="M211" s="108" t="e">
        <f>#REF!</f>
        <v>#REF!</v>
      </c>
      <c r="N211" s="108" t="e">
        <f>#REF!</f>
        <v>#REF!</v>
      </c>
      <c r="O211" s="108" t="e">
        <f>#REF!</f>
        <v>#REF!</v>
      </c>
      <c r="P211" s="108" t="e">
        <f>#REF!</f>
        <v>#REF!</v>
      </c>
      <c r="Q211" s="108" t="e">
        <f>#REF!</f>
        <v>#REF!</v>
      </c>
      <c r="R211" s="108" t="e">
        <f>#REF!</f>
        <v>#REF!</v>
      </c>
      <c r="S211" s="108" t="e">
        <f>#REF!</f>
        <v>#REF!</v>
      </c>
      <c r="T211" s="93" t="e">
        <f>#REF!</f>
        <v>#REF!</v>
      </c>
      <c r="U211" s="93" t="e">
        <f>#REF!</f>
        <v>#REF!</v>
      </c>
      <c r="V211" s="513" t="e">
        <f>#REF!</f>
        <v>#REF!</v>
      </c>
      <c r="W211" s="513" t="e">
        <f>#REF!</f>
        <v>#REF!</v>
      </c>
      <c r="X211" s="513" t="e">
        <f>#REF!</f>
        <v>#REF!</v>
      </c>
    </row>
    <row r="212" spans="1:24" ht="15.95" customHeight="1">
      <c r="A212" s="138"/>
      <c r="B212" s="92"/>
      <c r="C212" s="92"/>
      <c r="D212" s="92"/>
      <c r="E212" s="141" t="s">
        <v>59</v>
      </c>
      <c r="F212" s="296" t="s">
        <v>463</v>
      </c>
      <c r="G212" s="93"/>
      <c r="H212" s="215"/>
      <c r="I212" s="93" t="e">
        <f>AVERAGE(J212:S212)</f>
        <v>#REF!</v>
      </c>
      <c r="J212" s="162" t="e">
        <f>#REF!</f>
        <v>#REF!</v>
      </c>
      <c r="K212" s="93">
        <f>BPBD!L212</f>
        <v>1</v>
      </c>
      <c r="L212" s="93" t="e">
        <f>#REF!</f>
        <v>#REF!</v>
      </c>
      <c r="M212" s="93" t="e">
        <f>#REF!</f>
        <v>#REF!</v>
      </c>
      <c r="N212" s="93" t="e">
        <f>#REF!</f>
        <v>#REF!</v>
      </c>
      <c r="O212" s="93" t="e">
        <f>#REF!</f>
        <v>#REF!</v>
      </c>
      <c r="P212" s="93" t="e">
        <f>#REF!</f>
        <v>#REF!</v>
      </c>
      <c r="Q212" s="93" t="e">
        <f>#REF!</f>
        <v>#REF!</v>
      </c>
      <c r="R212" s="93" t="e">
        <f>#REF!</f>
        <v>#REF!</v>
      </c>
      <c r="S212" s="93" t="e">
        <f>#REF!</f>
        <v>#REF!</v>
      </c>
      <c r="T212" s="93" t="e">
        <f>#REF!</f>
        <v>#REF!</v>
      </c>
      <c r="U212" s="93" t="e">
        <f>#REF!</f>
        <v>#REF!</v>
      </c>
      <c r="V212" s="513" t="e">
        <f>#REF!</f>
        <v>#REF!</v>
      </c>
      <c r="W212" s="513" t="e">
        <f>#REF!</f>
        <v>#REF!</v>
      </c>
      <c r="X212" s="513" t="e">
        <f>#REF!</f>
        <v>#REF!</v>
      </c>
    </row>
    <row r="213" spans="1:24" ht="30">
      <c r="A213" s="138"/>
      <c r="B213" s="92"/>
      <c r="C213" s="92"/>
      <c r="D213" s="92"/>
      <c r="E213" s="145" t="s">
        <v>59</v>
      </c>
      <c r="F213" s="296" t="s">
        <v>465</v>
      </c>
      <c r="G213" s="93"/>
      <c r="H213" s="216"/>
      <c r="I213" s="93"/>
      <c r="J213" s="162" t="e">
        <f>#REF!</f>
        <v>#REF!</v>
      </c>
      <c r="K213" s="93" t="str">
        <f>BPBD!L213</f>
        <v/>
      </c>
      <c r="L213" s="93" t="e">
        <f>#REF!</f>
        <v>#REF!</v>
      </c>
      <c r="M213" s="93" t="e">
        <f>#REF!</f>
        <v>#REF!</v>
      </c>
      <c r="N213" s="93" t="e">
        <f>#REF!</f>
        <v>#REF!</v>
      </c>
      <c r="O213" s="93" t="e">
        <f>#REF!</f>
        <v>#REF!</v>
      </c>
      <c r="P213" s="93" t="e">
        <f>#REF!</f>
        <v>#REF!</v>
      </c>
      <c r="Q213" s="93" t="e">
        <f>#REF!</f>
        <v>#REF!</v>
      </c>
      <c r="R213" s="93" t="e">
        <f>#REF!</f>
        <v>#REF!</v>
      </c>
      <c r="S213" s="93" t="e">
        <f>#REF!</f>
        <v>#REF!</v>
      </c>
      <c r="T213" s="93" t="e">
        <f>#REF!</f>
        <v>#REF!</v>
      </c>
      <c r="U213" s="93" t="e">
        <f>#REF!</f>
        <v>#REF!</v>
      </c>
      <c r="V213" s="513" t="e">
        <f>#REF!</f>
        <v>#REF!</v>
      </c>
      <c r="W213" s="513" t="e">
        <f>#REF!</f>
        <v>#REF!</v>
      </c>
      <c r="X213" s="513" t="e">
        <f>#REF!</f>
        <v>#REF!</v>
      </c>
    </row>
    <row r="214" spans="1:24">
      <c r="A214" s="138"/>
      <c r="B214" s="92"/>
      <c r="C214" s="92"/>
      <c r="D214" s="92"/>
      <c r="E214" s="92"/>
      <c r="F214" s="143" t="s">
        <v>466</v>
      </c>
      <c r="G214" s="93"/>
      <c r="H214" s="216"/>
      <c r="I214" s="93"/>
      <c r="J214" s="162" t="e">
        <f>#REF!</f>
        <v>#REF!</v>
      </c>
      <c r="K214" s="93" t="str">
        <f>BPBD!L214</f>
        <v/>
      </c>
      <c r="L214" s="93" t="e">
        <f>#REF!</f>
        <v>#REF!</v>
      </c>
      <c r="M214" s="93" t="e">
        <f>#REF!</f>
        <v>#REF!</v>
      </c>
      <c r="N214" s="93" t="e">
        <f>#REF!</f>
        <v>#REF!</v>
      </c>
      <c r="O214" s="93" t="e">
        <f>#REF!</f>
        <v>#REF!</v>
      </c>
      <c r="P214" s="93" t="e">
        <f>#REF!</f>
        <v>#REF!</v>
      </c>
      <c r="Q214" s="93" t="e">
        <f>#REF!</f>
        <v>#REF!</v>
      </c>
      <c r="R214" s="93" t="e">
        <f>#REF!</f>
        <v>#REF!</v>
      </c>
      <c r="S214" s="93" t="e">
        <f>#REF!</f>
        <v>#REF!</v>
      </c>
      <c r="T214" s="93" t="e">
        <f>#REF!</f>
        <v>#REF!</v>
      </c>
      <c r="U214" s="93" t="e">
        <f>#REF!</f>
        <v>#REF!</v>
      </c>
      <c r="V214" s="513" t="e">
        <f>#REF!</f>
        <v>#REF!</v>
      </c>
      <c r="W214" s="513" t="e">
        <f>#REF!</f>
        <v>#REF!</v>
      </c>
      <c r="X214" s="513" t="e">
        <f>#REF!</f>
        <v>#REF!</v>
      </c>
    </row>
    <row r="215" spans="1:24">
      <c r="A215" s="138"/>
      <c r="B215" s="92"/>
      <c r="C215" s="92"/>
      <c r="D215" s="92"/>
      <c r="E215" s="92"/>
      <c r="F215" s="143" t="s">
        <v>467</v>
      </c>
      <c r="G215" s="93"/>
      <c r="H215" s="216"/>
      <c r="I215" s="93"/>
      <c r="J215" s="162" t="e">
        <f>#REF!</f>
        <v>#REF!</v>
      </c>
      <c r="K215" s="93" t="str">
        <f>BPBD!L215</f>
        <v/>
      </c>
      <c r="L215" s="93" t="e">
        <f>#REF!</f>
        <v>#REF!</v>
      </c>
      <c r="M215" s="93" t="e">
        <f>#REF!</f>
        <v>#REF!</v>
      </c>
      <c r="N215" s="93" t="e">
        <f>#REF!</f>
        <v>#REF!</v>
      </c>
      <c r="O215" s="93" t="e">
        <f>#REF!</f>
        <v>#REF!</v>
      </c>
      <c r="P215" s="93" t="e">
        <f>#REF!</f>
        <v>#REF!</v>
      </c>
      <c r="Q215" s="93" t="e">
        <f>#REF!</f>
        <v>#REF!</v>
      </c>
      <c r="R215" s="93" t="e">
        <f>#REF!</f>
        <v>#REF!</v>
      </c>
      <c r="S215" s="93" t="e">
        <f>#REF!</f>
        <v>#REF!</v>
      </c>
      <c r="T215" s="93" t="e">
        <f>#REF!</f>
        <v>#REF!</v>
      </c>
      <c r="U215" s="93" t="e">
        <f>#REF!</f>
        <v>#REF!</v>
      </c>
      <c r="V215" s="513" t="e">
        <f>#REF!</f>
        <v>#REF!</v>
      </c>
      <c r="W215" s="513" t="e">
        <f>#REF!</f>
        <v>#REF!</v>
      </c>
      <c r="X215" s="513" t="e">
        <f>#REF!</f>
        <v>#REF!</v>
      </c>
    </row>
    <row r="216" spans="1:24" ht="30">
      <c r="A216" s="138"/>
      <c r="B216" s="92"/>
      <c r="C216" s="92"/>
      <c r="D216" s="92"/>
      <c r="E216" s="145"/>
      <c r="F216" s="453" t="s">
        <v>626</v>
      </c>
      <c r="G216" s="93"/>
      <c r="H216" s="216"/>
      <c r="I216" s="93"/>
      <c r="J216" s="162" t="e">
        <f>#REF!</f>
        <v>#REF!</v>
      </c>
      <c r="K216" s="93" t="str">
        <f>BPBD!L216</f>
        <v/>
      </c>
      <c r="L216" s="93" t="e">
        <f>#REF!</f>
        <v>#REF!</v>
      </c>
      <c r="M216" s="93" t="e">
        <f>#REF!</f>
        <v>#REF!</v>
      </c>
      <c r="N216" s="93" t="e">
        <f>#REF!</f>
        <v>#REF!</v>
      </c>
      <c r="O216" s="93" t="e">
        <f>#REF!</f>
        <v>#REF!</v>
      </c>
      <c r="P216" s="93" t="e">
        <f>#REF!</f>
        <v>#REF!</v>
      </c>
      <c r="Q216" s="93" t="e">
        <f>#REF!</f>
        <v>#REF!</v>
      </c>
      <c r="R216" s="93" t="e">
        <f>#REF!</f>
        <v>#REF!</v>
      </c>
      <c r="S216" s="93" t="e">
        <f>#REF!</f>
        <v>#REF!</v>
      </c>
      <c r="T216" s="93" t="e">
        <f>#REF!</f>
        <v>#REF!</v>
      </c>
      <c r="U216" s="93" t="e">
        <f>#REF!</f>
        <v>#REF!</v>
      </c>
      <c r="V216" s="513" t="e">
        <f>#REF!</f>
        <v>#REF!</v>
      </c>
      <c r="W216" s="513" t="e">
        <f>#REF!</f>
        <v>#REF!</v>
      </c>
      <c r="X216" s="513" t="e">
        <f>#REF!</f>
        <v>#REF!</v>
      </c>
    </row>
    <row r="217" spans="1:24">
      <c r="A217" s="138"/>
      <c r="B217" s="92"/>
      <c r="C217" s="92"/>
      <c r="D217" s="92"/>
      <c r="E217" s="164" t="s">
        <v>59</v>
      </c>
      <c r="F217" s="296" t="s">
        <v>462</v>
      </c>
      <c r="G217" s="93"/>
      <c r="H217" s="216"/>
      <c r="I217" s="93"/>
      <c r="J217" s="162" t="e">
        <f>#REF!</f>
        <v>#REF!</v>
      </c>
      <c r="K217" s="93" t="str">
        <f>BPBD!L217</f>
        <v/>
      </c>
      <c r="L217" s="93" t="e">
        <f>#REF!</f>
        <v>#REF!</v>
      </c>
      <c r="M217" s="93" t="e">
        <f>#REF!</f>
        <v>#REF!</v>
      </c>
      <c r="N217" s="93" t="e">
        <f>#REF!</f>
        <v>#REF!</v>
      </c>
      <c r="O217" s="93" t="e">
        <f>#REF!</f>
        <v>#REF!</v>
      </c>
      <c r="P217" s="93" t="e">
        <f>#REF!</f>
        <v>#REF!</v>
      </c>
      <c r="Q217" s="93" t="e">
        <f>#REF!</f>
        <v>#REF!</v>
      </c>
      <c r="R217" s="93" t="e">
        <f>#REF!</f>
        <v>#REF!</v>
      </c>
      <c r="S217" s="93" t="e">
        <f>#REF!</f>
        <v>#REF!</v>
      </c>
      <c r="T217" s="93" t="e">
        <f>#REF!</f>
        <v>#REF!</v>
      </c>
      <c r="U217" s="93" t="e">
        <f>#REF!</f>
        <v>#REF!</v>
      </c>
      <c r="V217" s="513" t="e">
        <f>#REF!</f>
        <v>#REF!</v>
      </c>
      <c r="W217" s="513" t="e">
        <f>#REF!</f>
        <v>#REF!</v>
      </c>
      <c r="X217" s="513" t="e">
        <f>#REF!</f>
        <v>#REF!</v>
      </c>
    </row>
    <row r="218" spans="1:24">
      <c r="A218" s="96"/>
      <c r="B218" s="91"/>
      <c r="C218" s="91"/>
      <c r="D218" s="91" t="s">
        <v>13</v>
      </c>
      <c r="E218" s="551" t="s">
        <v>150</v>
      </c>
      <c r="F218" s="552"/>
      <c r="G218" s="108">
        <v>0.6</v>
      </c>
      <c r="H218" s="216"/>
      <c r="I218" s="108" t="e">
        <f>AVERAGE(I219:I222)*G218</f>
        <v>#REF!</v>
      </c>
      <c r="J218" s="161" t="e">
        <f>#REF!</f>
        <v>#REF!</v>
      </c>
      <c r="K218" s="108">
        <f>BPBD!L218</f>
        <v>0.6</v>
      </c>
      <c r="L218" s="108" t="e">
        <f>#REF!</f>
        <v>#REF!</v>
      </c>
      <c r="M218" s="108" t="e">
        <f>#REF!</f>
        <v>#REF!</v>
      </c>
      <c r="N218" s="108" t="e">
        <f>#REF!</f>
        <v>#REF!</v>
      </c>
      <c r="O218" s="108" t="e">
        <f>#REF!</f>
        <v>#REF!</v>
      </c>
      <c r="P218" s="108" t="e">
        <f>#REF!</f>
        <v>#REF!</v>
      </c>
      <c r="Q218" s="108" t="e">
        <f>#REF!</f>
        <v>#REF!</v>
      </c>
      <c r="R218" s="108" t="e">
        <f>#REF!</f>
        <v>#REF!</v>
      </c>
      <c r="S218" s="108" t="e">
        <f>#REF!</f>
        <v>#REF!</v>
      </c>
      <c r="T218" s="93" t="e">
        <f>#REF!</f>
        <v>#REF!</v>
      </c>
      <c r="U218" s="93" t="e">
        <f>#REF!</f>
        <v>#REF!</v>
      </c>
      <c r="V218" s="513" t="e">
        <f>#REF!</f>
        <v>#REF!</v>
      </c>
      <c r="W218" s="513" t="e">
        <f>#REF!</f>
        <v>#REF!</v>
      </c>
      <c r="X218" s="513" t="e">
        <f>#REF!</f>
        <v>#REF!</v>
      </c>
    </row>
    <row r="219" spans="1:24" ht="15.95" customHeight="1">
      <c r="A219" s="138"/>
      <c r="B219" s="92"/>
      <c r="C219" s="92"/>
      <c r="D219" s="92"/>
      <c r="E219" s="156" t="s">
        <v>59</v>
      </c>
      <c r="F219" s="473" t="s">
        <v>472</v>
      </c>
      <c r="G219" s="93"/>
      <c r="H219" s="215"/>
      <c r="I219" s="93" t="e">
        <f>AVERAGE(J219:S219)</f>
        <v>#REF!</v>
      </c>
      <c r="J219" s="162" t="e">
        <f>#REF!</f>
        <v>#REF!</v>
      </c>
      <c r="K219" s="93">
        <f>BPBD!L219</f>
        <v>1</v>
      </c>
      <c r="L219" s="93" t="e">
        <f>#REF!</f>
        <v>#REF!</v>
      </c>
      <c r="M219" s="93" t="e">
        <f>#REF!</f>
        <v>#REF!</v>
      </c>
      <c r="N219" s="93" t="e">
        <f>#REF!</f>
        <v>#REF!</v>
      </c>
      <c r="O219" s="93" t="e">
        <f>#REF!</f>
        <v>#REF!</v>
      </c>
      <c r="P219" s="93" t="e">
        <f>#REF!</f>
        <v>#REF!</v>
      </c>
      <c r="Q219" s="93" t="e">
        <f>#REF!</f>
        <v>#REF!</v>
      </c>
      <c r="R219" s="93" t="e">
        <f>#REF!</f>
        <v>#REF!</v>
      </c>
      <c r="S219" s="93" t="e">
        <f>#REF!</f>
        <v>#REF!</v>
      </c>
      <c r="T219" s="93" t="e">
        <f>#REF!</f>
        <v>#REF!</v>
      </c>
      <c r="U219" s="93" t="e">
        <f>#REF!</f>
        <v>#REF!</v>
      </c>
      <c r="V219" s="513" t="e">
        <f>#REF!</f>
        <v>#REF!</v>
      </c>
      <c r="W219" s="513" t="e">
        <f>#REF!</f>
        <v>#REF!</v>
      </c>
      <c r="X219" s="513" t="e">
        <f>#REF!</f>
        <v>#REF!</v>
      </c>
    </row>
    <row r="220" spans="1:24" ht="30">
      <c r="A220" s="138"/>
      <c r="B220" s="92"/>
      <c r="C220" s="92"/>
      <c r="D220" s="92"/>
      <c r="E220" s="84"/>
      <c r="F220" s="140" t="s">
        <v>468</v>
      </c>
      <c r="G220" s="93" t="s">
        <v>183</v>
      </c>
      <c r="H220" s="216"/>
      <c r="I220" s="93"/>
      <c r="J220" s="162" t="e">
        <f>#REF!</f>
        <v>#REF!</v>
      </c>
      <c r="K220" s="93" t="str">
        <f>BPBD!L220</f>
        <v/>
      </c>
      <c r="L220" s="93" t="e">
        <f>#REF!</f>
        <v>#REF!</v>
      </c>
      <c r="M220" s="93" t="e">
        <f>#REF!</f>
        <v>#REF!</v>
      </c>
      <c r="N220" s="93" t="e">
        <f>#REF!</f>
        <v>#REF!</v>
      </c>
      <c r="O220" s="93" t="e">
        <f>#REF!</f>
        <v>#REF!</v>
      </c>
      <c r="P220" s="93" t="e">
        <f>#REF!</f>
        <v>#REF!</v>
      </c>
      <c r="Q220" s="93" t="e">
        <f>#REF!</f>
        <v>#REF!</v>
      </c>
      <c r="R220" s="93" t="e">
        <f>#REF!</f>
        <v>#REF!</v>
      </c>
      <c r="S220" s="93" t="e">
        <f>#REF!</f>
        <v>#REF!</v>
      </c>
      <c r="T220" s="93" t="e">
        <f>#REF!</f>
        <v>#REF!</v>
      </c>
      <c r="U220" s="93" t="e">
        <f>#REF!</f>
        <v>#REF!</v>
      </c>
      <c r="V220" s="513" t="e">
        <f>#REF!</f>
        <v>#REF!</v>
      </c>
      <c r="W220" s="513" t="e">
        <f>#REF!</f>
        <v>#REF!</v>
      </c>
      <c r="X220" s="513" t="e">
        <f>#REF!</f>
        <v>#REF!</v>
      </c>
    </row>
    <row r="221" spans="1:24" ht="30">
      <c r="A221" s="138"/>
      <c r="B221" s="92"/>
      <c r="C221" s="92"/>
      <c r="D221" s="92"/>
      <c r="E221" s="84"/>
      <c r="F221" s="140" t="s">
        <v>469</v>
      </c>
      <c r="G221" s="93" t="s">
        <v>183</v>
      </c>
      <c r="H221" s="216"/>
      <c r="I221" s="93"/>
      <c r="J221" s="162" t="e">
        <f>#REF!</f>
        <v>#REF!</v>
      </c>
      <c r="K221" s="93" t="str">
        <f>BPBD!L221</f>
        <v/>
      </c>
      <c r="L221" s="93" t="e">
        <f>#REF!</f>
        <v>#REF!</v>
      </c>
      <c r="M221" s="93" t="e">
        <f>#REF!</f>
        <v>#REF!</v>
      </c>
      <c r="N221" s="93" t="e">
        <f>#REF!</f>
        <v>#REF!</v>
      </c>
      <c r="O221" s="93" t="e">
        <f>#REF!</f>
        <v>#REF!</v>
      </c>
      <c r="P221" s="93" t="e">
        <f>#REF!</f>
        <v>#REF!</v>
      </c>
      <c r="Q221" s="93" t="e">
        <f>#REF!</f>
        <v>#REF!</v>
      </c>
      <c r="R221" s="93" t="e">
        <f>#REF!</f>
        <v>#REF!</v>
      </c>
      <c r="S221" s="93" t="e">
        <f>#REF!</f>
        <v>#REF!</v>
      </c>
      <c r="T221" s="93" t="e">
        <f>#REF!</f>
        <v>#REF!</v>
      </c>
      <c r="U221" s="93" t="e">
        <f>#REF!</f>
        <v>#REF!</v>
      </c>
      <c r="V221" s="513" t="e">
        <f>#REF!</f>
        <v>#REF!</v>
      </c>
      <c r="W221" s="513" t="e">
        <f>#REF!</f>
        <v>#REF!</v>
      </c>
      <c r="X221" s="513" t="e">
        <f>#REF!</f>
        <v>#REF!</v>
      </c>
    </row>
    <row r="222" spans="1:24" ht="30">
      <c r="A222" s="138"/>
      <c r="B222" s="92"/>
      <c r="C222" s="92"/>
      <c r="D222" s="92"/>
      <c r="E222" s="84"/>
      <c r="F222" s="140" t="s">
        <v>470</v>
      </c>
      <c r="G222" s="93" t="s">
        <v>183</v>
      </c>
      <c r="H222" s="216"/>
      <c r="I222" s="93"/>
      <c r="J222" s="162" t="e">
        <f>#REF!</f>
        <v>#REF!</v>
      </c>
      <c r="K222" s="93" t="str">
        <f>BPBD!L222</f>
        <v/>
      </c>
      <c r="L222" s="93" t="e">
        <f>#REF!</f>
        <v>#REF!</v>
      </c>
      <c r="M222" s="93" t="e">
        <f>#REF!</f>
        <v>#REF!</v>
      </c>
      <c r="N222" s="93" t="e">
        <f>#REF!</f>
        <v>#REF!</v>
      </c>
      <c r="O222" s="93" t="e">
        <f>#REF!</f>
        <v>#REF!</v>
      </c>
      <c r="P222" s="93" t="e">
        <f>#REF!</f>
        <v>#REF!</v>
      </c>
      <c r="Q222" s="93" t="e">
        <f>#REF!</f>
        <v>#REF!</v>
      </c>
      <c r="R222" s="93" t="e">
        <f>#REF!</f>
        <v>#REF!</v>
      </c>
      <c r="S222" s="93" t="e">
        <f>#REF!</f>
        <v>#REF!</v>
      </c>
      <c r="T222" s="93" t="e">
        <f>#REF!</f>
        <v>#REF!</v>
      </c>
      <c r="U222" s="93" t="e">
        <f>#REF!</f>
        <v>#REF!</v>
      </c>
      <c r="V222" s="513" t="e">
        <f>#REF!</f>
        <v>#REF!</v>
      </c>
      <c r="W222" s="513" t="e">
        <f>#REF!</f>
        <v>#REF!</v>
      </c>
      <c r="X222" s="513" t="e">
        <f>#REF!</f>
        <v>#REF!</v>
      </c>
    </row>
    <row r="223" spans="1:24" ht="15.75">
      <c r="A223" s="103"/>
      <c r="B223" s="103"/>
      <c r="C223" s="105">
        <v>8</v>
      </c>
      <c r="D223" s="614" t="s">
        <v>51</v>
      </c>
      <c r="E223" s="615"/>
      <c r="F223" s="616"/>
      <c r="G223" s="28">
        <f>SUM(G224,G229)</f>
        <v>3.75</v>
      </c>
      <c r="H223" s="216"/>
      <c r="I223" s="28" t="e">
        <f>SUM(I224,I229)</f>
        <v>#REF!</v>
      </c>
      <c r="J223" s="207" t="e">
        <f>#REF!</f>
        <v>#REF!</v>
      </c>
      <c r="K223" s="28">
        <f>BPBD!L223</f>
        <v>3.3374999999999999</v>
      </c>
      <c r="L223" s="28" t="e">
        <f>#REF!</f>
        <v>#REF!</v>
      </c>
      <c r="M223" s="28" t="e">
        <f>#REF!</f>
        <v>#REF!</v>
      </c>
      <c r="N223" s="28" t="e">
        <f>#REF!</f>
        <v>#REF!</v>
      </c>
      <c r="O223" s="28" t="e">
        <f>#REF!</f>
        <v>#REF!</v>
      </c>
      <c r="P223" s="28" t="e">
        <f>#REF!</f>
        <v>#REF!</v>
      </c>
      <c r="Q223" s="28" t="e">
        <f>#REF!</f>
        <v>#REF!</v>
      </c>
      <c r="R223" s="28" t="e">
        <f>#REF!</f>
        <v>#REF!</v>
      </c>
      <c r="S223" s="28" t="e">
        <f>#REF!</f>
        <v>#REF!</v>
      </c>
      <c r="T223" s="93" t="e">
        <f>#REF!</f>
        <v>#REF!</v>
      </c>
      <c r="U223" s="93" t="e">
        <f>#REF!</f>
        <v>#REF!</v>
      </c>
      <c r="V223" s="513" t="e">
        <f>#REF!</f>
        <v>#REF!</v>
      </c>
      <c r="W223" s="513" t="e">
        <f>#REF!</f>
        <v>#REF!</v>
      </c>
      <c r="X223" s="513" t="e">
        <f>#REF!</f>
        <v>#REF!</v>
      </c>
    </row>
    <row r="224" spans="1:24" ht="15.95" customHeight="1">
      <c r="A224" s="96"/>
      <c r="B224" s="91"/>
      <c r="C224" s="91"/>
      <c r="D224" s="91" t="s">
        <v>9</v>
      </c>
      <c r="E224" s="551" t="s">
        <v>819</v>
      </c>
      <c r="F224" s="552"/>
      <c r="G224" s="108">
        <v>2.5</v>
      </c>
      <c r="H224" s="214"/>
      <c r="I224" s="108" t="e">
        <f>AVERAGE(I225:I228)*G224</f>
        <v>#REF!</v>
      </c>
      <c r="J224" s="161" t="e">
        <f>#REF!</f>
        <v>#REF!</v>
      </c>
      <c r="K224" s="108">
        <f>BPBD!L224</f>
        <v>2.0874999999999999</v>
      </c>
      <c r="L224" s="108" t="e">
        <f>#REF!</f>
        <v>#REF!</v>
      </c>
      <c r="M224" s="108" t="e">
        <f>#REF!</f>
        <v>#REF!</v>
      </c>
      <c r="N224" s="108" t="e">
        <f>#REF!</f>
        <v>#REF!</v>
      </c>
      <c r="O224" s="108" t="e">
        <f>#REF!</f>
        <v>#REF!</v>
      </c>
      <c r="P224" s="108" t="e">
        <f>#REF!</f>
        <v>#REF!</v>
      </c>
      <c r="Q224" s="108" t="e">
        <f>#REF!</f>
        <v>#REF!</v>
      </c>
      <c r="R224" s="108" t="e">
        <f>#REF!</f>
        <v>#REF!</v>
      </c>
      <c r="S224" s="108" t="e">
        <f>#REF!</f>
        <v>#REF!</v>
      </c>
      <c r="T224" s="93" t="e">
        <f>#REF!</f>
        <v>#REF!</v>
      </c>
      <c r="U224" s="93" t="e">
        <f>#REF!</f>
        <v>#REF!</v>
      </c>
      <c r="V224" s="513" t="e">
        <f>#REF!</f>
        <v>#REF!</v>
      </c>
      <c r="W224" s="513" t="e">
        <f>#REF!</f>
        <v>#REF!</v>
      </c>
      <c r="X224" s="513" t="e">
        <f>#REF!</f>
        <v>#REF!</v>
      </c>
    </row>
    <row r="225" spans="1:24" ht="15.95" customHeight="1">
      <c r="A225" s="138"/>
      <c r="B225" s="92"/>
      <c r="C225" s="92"/>
      <c r="D225" s="92"/>
      <c r="E225" s="92" t="s">
        <v>152</v>
      </c>
      <c r="F225" s="296" t="s">
        <v>495</v>
      </c>
      <c r="G225" s="93"/>
      <c r="H225" s="215"/>
      <c r="I225" s="93" t="e">
        <f>AVERAGE(J225:S225)</f>
        <v>#REF!</v>
      </c>
      <c r="J225" s="162" t="e">
        <f>#REF!</f>
        <v>#REF!</v>
      </c>
      <c r="K225" s="93">
        <f>BPBD!L225</f>
        <v>0.67</v>
      </c>
      <c r="L225" s="93" t="e">
        <f>#REF!</f>
        <v>#REF!</v>
      </c>
      <c r="M225" s="93" t="e">
        <f>#REF!</f>
        <v>#REF!</v>
      </c>
      <c r="N225" s="93" t="e">
        <f>#REF!</f>
        <v>#REF!</v>
      </c>
      <c r="O225" s="93" t="e">
        <f>#REF!</f>
        <v>#REF!</v>
      </c>
      <c r="P225" s="93" t="e">
        <f>#REF!</f>
        <v>#REF!</v>
      </c>
      <c r="Q225" s="93" t="e">
        <f>#REF!</f>
        <v>#REF!</v>
      </c>
      <c r="R225" s="93" t="e">
        <f>#REF!</f>
        <v>#REF!</v>
      </c>
      <c r="S225" s="93" t="e">
        <f>#REF!</f>
        <v>#REF!</v>
      </c>
      <c r="T225" s="93" t="e">
        <f>#REF!</f>
        <v>#REF!</v>
      </c>
      <c r="U225" s="93" t="e">
        <f>#REF!</f>
        <v>#REF!</v>
      </c>
      <c r="V225" s="513" t="e">
        <f>#REF!</f>
        <v>#REF!</v>
      </c>
      <c r="W225" s="513" t="e">
        <f>#REF!</f>
        <v>#REF!</v>
      </c>
      <c r="X225" s="513" t="e">
        <f>#REF!</f>
        <v>#REF!</v>
      </c>
    </row>
    <row r="226" spans="1:24" ht="90">
      <c r="A226" s="138"/>
      <c r="B226" s="92"/>
      <c r="C226" s="92"/>
      <c r="D226" s="92"/>
      <c r="E226" s="92" t="s">
        <v>155</v>
      </c>
      <c r="F226" s="296" t="s">
        <v>820</v>
      </c>
      <c r="G226" s="93"/>
      <c r="H226" s="216"/>
      <c r="I226" s="93" t="e">
        <f>AVERAGE(J226:S226)</f>
        <v>#REF!</v>
      </c>
      <c r="J226" s="162" t="e">
        <f>#REF!</f>
        <v>#REF!</v>
      </c>
      <c r="K226" s="93">
        <f>BPBD!L226</f>
        <v>1</v>
      </c>
      <c r="L226" s="93" t="e">
        <f>#REF!</f>
        <v>#REF!</v>
      </c>
      <c r="M226" s="93" t="e">
        <f>#REF!</f>
        <v>#REF!</v>
      </c>
      <c r="N226" s="93" t="e">
        <f>#REF!</f>
        <v>#REF!</v>
      </c>
      <c r="O226" s="93" t="e">
        <f>#REF!</f>
        <v>#REF!</v>
      </c>
      <c r="P226" s="93" t="e">
        <f>#REF!</f>
        <v>#REF!</v>
      </c>
      <c r="Q226" s="93" t="e">
        <f>#REF!</f>
        <v>#REF!</v>
      </c>
      <c r="R226" s="93" t="e">
        <f>#REF!</f>
        <v>#REF!</v>
      </c>
      <c r="S226" s="93" t="e">
        <f>#REF!</f>
        <v>#REF!</v>
      </c>
      <c r="T226" s="93" t="e">
        <f>#REF!</f>
        <v>#REF!</v>
      </c>
      <c r="U226" s="93" t="e">
        <f>#REF!</f>
        <v>#REF!</v>
      </c>
      <c r="V226" s="513" t="e">
        <f>#REF!</f>
        <v>#REF!</v>
      </c>
      <c r="W226" s="513" t="e">
        <f>#REF!</f>
        <v>#REF!</v>
      </c>
      <c r="X226" s="513" t="e">
        <f>#REF!</f>
        <v>#REF!</v>
      </c>
    </row>
    <row r="227" spans="1:24" ht="30">
      <c r="A227" s="138"/>
      <c r="B227" s="92"/>
      <c r="C227" s="92"/>
      <c r="D227" s="92"/>
      <c r="E227" s="92"/>
      <c r="F227" s="143" t="s">
        <v>499</v>
      </c>
      <c r="G227" s="93"/>
      <c r="H227" s="216"/>
      <c r="I227" s="93"/>
      <c r="J227" s="162" t="e">
        <f>#REF!</f>
        <v>#REF!</v>
      </c>
      <c r="K227" s="93" t="str">
        <f>BPBD!L227</f>
        <v/>
      </c>
      <c r="L227" s="93" t="e">
        <f>#REF!</f>
        <v>#REF!</v>
      </c>
      <c r="M227" s="93" t="e">
        <f>#REF!</f>
        <v>#REF!</v>
      </c>
      <c r="N227" s="93" t="e">
        <f>#REF!</f>
        <v>#REF!</v>
      </c>
      <c r="O227" s="93" t="e">
        <f>#REF!</f>
        <v>#REF!</v>
      </c>
      <c r="P227" s="93" t="e">
        <f>#REF!</f>
        <v>#REF!</v>
      </c>
      <c r="Q227" s="93" t="e">
        <f>#REF!</f>
        <v>#REF!</v>
      </c>
      <c r="R227" s="93" t="e">
        <f>#REF!</f>
        <v>#REF!</v>
      </c>
      <c r="S227" s="93" t="e">
        <f>#REF!</f>
        <v>#REF!</v>
      </c>
      <c r="T227" s="93" t="e">
        <f>#REF!</f>
        <v>#REF!</v>
      </c>
      <c r="U227" s="93" t="e">
        <f>#REF!</f>
        <v>#REF!</v>
      </c>
      <c r="V227" s="513" t="e">
        <f>#REF!</f>
        <v>#REF!</v>
      </c>
      <c r="W227" s="513" t="e">
        <f>#REF!</f>
        <v>#REF!</v>
      </c>
      <c r="X227" s="513" t="e">
        <f>#REF!</f>
        <v>#REF!</v>
      </c>
    </row>
    <row r="228" spans="1:24" ht="30">
      <c r="A228" s="138"/>
      <c r="B228" s="92"/>
      <c r="C228" s="92"/>
      <c r="D228" s="92"/>
      <c r="E228" s="92"/>
      <c r="F228" s="143" t="s">
        <v>500</v>
      </c>
      <c r="G228" s="93"/>
      <c r="H228" s="216"/>
      <c r="I228" s="93"/>
      <c r="J228" s="162" t="e">
        <f>#REF!</f>
        <v>#REF!</v>
      </c>
      <c r="K228" s="93" t="str">
        <f>BPBD!L228</f>
        <v/>
      </c>
      <c r="L228" s="93" t="e">
        <f>#REF!</f>
        <v>#REF!</v>
      </c>
      <c r="M228" s="93" t="e">
        <f>#REF!</f>
        <v>#REF!</v>
      </c>
      <c r="N228" s="93" t="e">
        <f>#REF!</f>
        <v>#REF!</v>
      </c>
      <c r="O228" s="93" t="e">
        <f>#REF!</f>
        <v>#REF!</v>
      </c>
      <c r="P228" s="93" t="e">
        <f>#REF!</f>
        <v>#REF!</v>
      </c>
      <c r="Q228" s="93" t="e">
        <f>#REF!</f>
        <v>#REF!</v>
      </c>
      <c r="R228" s="93" t="e">
        <f>#REF!</f>
        <v>#REF!</v>
      </c>
      <c r="S228" s="93" t="e">
        <f>#REF!</f>
        <v>#REF!</v>
      </c>
      <c r="T228" s="93" t="e">
        <f>#REF!</f>
        <v>#REF!</v>
      </c>
      <c r="U228" s="93" t="e">
        <f>#REF!</f>
        <v>#REF!</v>
      </c>
      <c r="V228" s="513" t="e">
        <f>#REF!</f>
        <v>#REF!</v>
      </c>
      <c r="W228" s="513" t="e">
        <f>#REF!</f>
        <v>#REF!</v>
      </c>
      <c r="X228" s="513" t="e">
        <f>#REF!</f>
        <v>#REF!</v>
      </c>
    </row>
    <row r="229" spans="1:24">
      <c r="A229" s="96"/>
      <c r="B229" s="91"/>
      <c r="C229" s="91"/>
      <c r="D229" s="91" t="s">
        <v>11</v>
      </c>
      <c r="E229" s="551" t="s">
        <v>151</v>
      </c>
      <c r="F229" s="552"/>
      <c r="G229" s="108">
        <v>1.25</v>
      </c>
      <c r="H229" s="216"/>
      <c r="I229" s="108" t="e">
        <f>AVERAGE(I230)*G229</f>
        <v>#REF!</v>
      </c>
      <c r="J229" s="161" t="e">
        <f>#REF!</f>
        <v>#REF!</v>
      </c>
      <c r="K229" s="108">
        <f>BPBD!L229</f>
        <v>1.25</v>
      </c>
      <c r="L229" s="108" t="e">
        <f>#REF!</f>
        <v>#REF!</v>
      </c>
      <c r="M229" s="108" t="e">
        <f>#REF!</f>
        <v>#REF!</v>
      </c>
      <c r="N229" s="108" t="e">
        <f>#REF!</f>
        <v>#REF!</v>
      </c>
      <c r="O229" s="108" t="e">
        <f>#REF!</f>
        <v>#REF!</v>
      </c>
      <c r="P229" s="108" t="e">
        <f>#REF!</f>
        <v>#REF!</v>
      </c>
      <c r="Q229" s="108" t="e">
        <f>#REF!</f>
        <v>#REF!</v>
      </c>
      <c r="R229" s="108" t="e">
        <f>#REF!</f>
        <v>#REF!</v>
      </c>
      <c r="S229" s="108" t="e">
        <f>#REF!</f>
        <v>#REF!</v>
      </c>
      <c r="T229" s="93" t="e">
        <f>#REF!</f>
        <v>#REF!</v>
      </c>
      <c r="U229" s="93" t="e">
        <f>#REF!</f>
        <v>#REF!</v>
      </c>
      <c r="V229" s="513" t="e">
        <f>#REF!</f>
        <v>#REF!</v>
      </c>
      <c r="W229" s="513" t="e">
        <f>#REF!</f>
        <v>#REF!</v>
      </c>
      <c r="X229" s="513" t="e">
        <f>#REF!</f>
        <v>#REF!</v>
      </c>
    </row>
    <row r="230" spans="1:24" ht="15.95" customHeight="1">
      <c r="A230" s="138"/>
      <c r="B230" s="92"/>
      <c r="C230" s="92"/>
      <c r="D230" s="92"/>
      <c r="E230" s="141" t="s">
        <v>59</v>
      </c>
      <c r="F230" s="296" t="s">
        <v>501</v>
      </c>
      <c r="G230" s="93"/>
      <c r="H230" s="215"/>
      <c r="I230" s="309" t="e">
        <f>AVERAGE(J230:S230)</f>
        <v>#REF!</v>
      </c>
      <c r="J230" s="310" t="e">
        <f>#REF!</f>
        <v>#REF!</v>
      </c>
      <c r="K230" s="311">
        <f>BPBD!L230</f>
        <v>1</v>
      </c>
      <c r="L230" s="311" t="e">
        <f>#REF!</f>
        <v>#REF!</v>
      </c>
      <c r="M230" s="311" t="e">
        <f>#REF!</f>
        <v>#REF!</v>
      </c>
      <c r="N230" s="311" t="e">
        <f>#REF!</f>
        <v>#REF!</v>
      </c>
      <c r="O230" s="311" t="e">
        <f>#REF!</f>
        <v>#REF!</v>
      </c>
      <c r="P230" s="311" t="e">
        <f>#REF!</f>
        <v>#REF!</v>
      </c>
      <c r="Q230" s="311" t="e">
        <f>#REF!</f>
        <v>#REF!</v>
      </c>
      <c r="R230" s="311" t="e">
        <f>#REF!</f>
        <v>#REF!</v>
      </c>
      <c r="S230" s="311" t="e">
        <f>#REF!</f>
        <v>#REF!</v>
      </c>
      <c r="T230" s="93" t="e">
        <f>#REF!</f>
        <v>#REF!</v>
      </c>
      <c r="U230" s="93" t="e">
        <f>#REF!</f>
        <v>#REF!</v>
      </c>
      <c r="V230" s="513" t="e">
        <f>#REF!</f>
        <v>#REF!</v>
      </c>
      <c r="W230" s="513" t="e">
        <f>#REF!</f>
        <v>#REF!</v>
      </c>
      <c r="X230" s="513" t="e">
        <f>#REF!</f>
        <v>#REF!</v>
      </c>
    </row>
    <row r="231" spans="1:24">
      <c r="H231" s="216"/>
      <c r="J231" s="312"/>
      <c r="K231" s="312"/>
      <c r="L231" s="312"/>
      <c r="M231" s="312"/>
      <c r="N231" s="312"/>
      <c r="O231" s="312"/>
      <c r="P231" s="312"/>
      <c r="Q231" s="312"/>
      <c r="R231" s="312"/>
      <c r="S231" s="312"/>
      <c r="T231" s="312"/>
      <c r="U231" s="312"/>
      <c r="V231" s="312"/>
      <c r="W231" s="312"/>
      <c r="X231" s="312"/>
    </row>
    <row r="232" spans="1:24">
      <c r="J232" s="312"/>
      <c r="K232" s="312"/>
      <c r="L232" s="312"/>
      <c r="M232" s="312"/>
      <c r="N232" s="312"/>
      <c r="O232" s="312"/>
      <c r="P232" s="312"/>
      <c r="Q232" s="312"/>
      <c r="R232" s="312"/>
      <c r="S232" s="312"/>
      <c r="T232" s="312"/>
      <c r="U232" s="312"/>
      <c r="V232" s="312"/>
      <c r="W232" s="312"/>
      <c r="X232" s="312"/>
    </row>
  </sheetData>
  <autoFilter ref="A2:U231"/>
  <customSheetViews>
    <customSheetView guid="{E05F132A-412E-4237-9871-419D88A58643}" scale="87" showAutoFilter="1">
      <pane ySplit="2" topLeftCell="A14" activePane="bottomLeft" state="frozen"/>
      <selection pane="bottomLeft" activeCell="F20" sqref="F20"/>
      <pageMargins left="0.7" right="0.7" top="0.75" bottom="0.75" header="0.3" footer="0.3"/>
      <pageSetup paperSize="9" orientation="portrait" horizontalDpi="0" verticalDpi="0" r:id="rId1"/>
      <autoFilter ref="A2:U231"/>
    </customSheetView>
  </customSheetViews>
  <mergeCells count="64">
    <mergeCell ref="E166:F166"/>
    <mergeCell ref="E169:F169"/>
    <mergeCell ref="D173:F173"/>
    <mergeCell ref="E174:F174"/>
    <mergeCell ref="E200:F200"/>
    <mergeCell ref="E106:F106"/>
    <mergeCell ref="E129:F129"/>
    <mergeCell ref="E134:F134"/>
    <mergeCell ref="E138:F138"/>
    <mergeCell ref="C141:F141"/>
    <mergeCell ref="E108:F108"/>
    <mergeCell ref="E113:F113"/>
    <mergeCell ref="D117:F117"/>
    <mergeCell ref="E118:F118"/>
    <mergeCell ref="E122:F122"/>
    <mergeCell ref="E63:F63"/>
    <mergeCell ref="E70:F70"/>
    <mergeCell ref="E90:F90"/>
    <mergeCell ref="E95:F95"/>
    <mergeCell ref="E102:F102"/>
    <mergeCell ref="E73:F73"/>
    <mergeCell ref="E76:F76"/>
    <mergeCell ref="E79:F79"/>
    <mergeCell ref="E86:F86"/>
    <mergeCell ref="D89:F89"/>
    <mergeCell ref="E42:F42"/>
    <mergeCell ref="E52:F52"/>
    <mergeCell ref="D55:F55"/>
    <mergeCell ref="E56:F56"/>
    <mergeCell ref="E60:F60"/>
    <mergeCell ref="D22:F22"/>
    <mergeCell ref="E23:F23"/>
    <mergeCell ref="D26:F26"/>
    <mergeCell ref="E27:F27"/>
    <mergeCell ref="D41:F41"/>
    <mergeCell ref="E19:F19"/>
    <mergeCell ref="A1:F1"/>
    <mergeCell ref="D5:F5"/>
    <mergeCell ref="E6:F6"/>
    <mergeCell ref="E10:F10"/>
    <mergeCell ref="E14:F14"/>
    <mergeCell ref="D142:F142"/>
    <mergeCell ref="E143:F143"/>
    <mergeCell ref="E150:F150"/>
    <mergeCell ref="E152:F152"/>
    <mergeCell ref="D154:F154"/>
    <mergeCell ref="E155:F155"/>
    <mergeCell ref="D160:F160"/>
    <mergeCell ref="E161:F161"/>
    <mergeCell ref="D163:F163"/>
    <mergeCell ref="E164:F164"/>
    <mergeCell ref="D223:F223"/>
    <mergeCell ref="E224:F224"/>
    <mergeCell ref="E229:F229"/>
    <mergeCell ref="E176:F176"/>
    <mergeCell ref="E178:F178"/>
    <mergeCell ref="D183:F183"/>
    <mergeCell ref="E184:F184"/>
    <mergeCell ref="E198:F198"/>
    <mergeCell ref="E202:F202"/>
    <mergeCell ref="D204:F204"/>
    <mergeCell ref="E205:F205"/>
    <mergeCell ref="E211:F211"/>
    <mergeCell ref="E218:F218"/>
  </mergeCells>
  <pageMargins left="0.31496062992125984" right="0.70866141732283472" top="0.74803149606299213" bottom="0.74803149606299213" header="0.31496062992125984" footer="0.31496062992125984"/>
  <pageSetup paperSize="5" scale="60"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O230"/>
  <sheetViews>
    <sheetView tabSelected="1" topLeftCell="B1" zoomScaleNormal="100" workbookViewId="0">
      <pane ySplit="2" topLeftCell="A200" activePane="bottomLeft" state="frozen"/>
      <selection activeCell="B1" sqref="A1:XFD1048576"/>
      <selection pane="bottomLeft" activeCell="O238" sqref="O238"/>
    </sheetView>
  </sheetViews>
  <sheetFormatPr defaultColWidth="8.85546875" defaultRowHeight="15"/>
  <cols>
    <col min="1" max="1" width="4.140625" style="85" hidden="1" customWidth="1"/>
    <col min="2" max="2" width="2.85546875" style="85" bestFit="1" customWidth="1"/>
    <col min="3" max="3" width="2.7109375" style="85" bestFit="1" customWidth="1"/>
    <col min="4" max="4" width="2.140625" style="85" bestFit="1" customWidth="1"/>
    <col min="5" max="5" width="3.140625" style="85" bestFit="1" customWidth="1"/>
    <col min="6" max="6" width="2.7109375" style="85" bestFit="1" customWidth="1"/>
    <col min="7" max="7" width="33" style="85" customWidth="1"/>
    <col min="8" max="8" width="5.85546875" style="135" bestFit="1" customWidth="1"/>
    <col min="9" max="9" width="66.7109375" style="132" customWidth="1"/>
    <col min="10" max="10" width="13.28515625" style="135" bestFit="1" customWidth="1"/>
    <col min="11" max="11" width="21" style="135" customWidth="1"/>
    <col min="12" max="12" width="7.85546875" style="135" bestFit="1" customWidth="1"/>
    <col min="13" max="13" width="2.85546875" style="135" bestFit="1" customWidth="1"/>
    <col min="14" max="14" width="8.85546875" style="85"/>
    <col min="15" max="15" width="54.42578125" style="132" customWidth="1"/>
    <col min="16" max="16384" width="8.85546875" style="85"/>
  </cols>
  <sheetData>
    <row r="1" spans="1:15" ht="30">
      <c r="A1" s="85">
        <v>1</v>
      </c>
      <c r="B1" s="656" t="s">
        <v>0</v>
      </c>
      <c r="C1" s="656"/>
      <c r="D1" s="656"/>
      <c r="E1" s="656"/>
      <c r="F1" s="656"/>
      <c r="G1" s="656"/>
      <c r="H1" s="113" t="s">
        <v>158</v>
      </c>
      <c r="I1" s="113" t="s">
        <v>159</v>
      </c>
      <c r="J1" s="113" t="s">
        <v>160</v>
      </c>
      <c r="K1" s="113" t="s">
        <v>509</v>
      </c>
      <c r="L1" s="113" t="s">
        <v>569</v>
      </c>
      <c r="M1" s="113" t="s">
        <v>570</v>
      </c>
      <c r="N1" s="166"/>
      <c r="O1" s="481" t="s">
        <v>571</v>
      </c>
    </row>
    <row r="2" spans="1:15" s="120" customFormat="1">
      <c r="A2" s="120">
        <v>2</v>
      </c>
      <c r="B2" s="118"/>
      <c r="C2" s="118"/>
      <c r="D2" s="118"/>
      <c r="E2" s="118"/>
      <c r="F2" s="118"/>
      <c r="G2" s="118"/>
      <c r="H2" s="119"/>
      <c r="I2" s="127"/>
      <c r="J2" s="119"/>
      <c r="K2" s="119"/>
      <c r="L2" s="119"/>
      <c r="M2" s="119"/>
      <c r="O2" s="127"/>
    </row>
    <row r="3" spans="1:15">
      <c r="A3" s="85">
        <v>3</v>
      </c>
      <c r="B3" s="114" t="s">
        <v>4</v>
      </c>
      <c r="C3" s="663" t="s">
        <v>162</v>
      </c>
      <c r="D3" s="664"/>
      <c r="E3" s="664"/>
      <c r="F3" s="664"/>
      <c r="G3" s="665"/>
      <c r="H3" s="158">
        <f>SUM(H4,H141)</f>
        <v>36.299999999999997</v>
      </c>
      <c r="I3" s="121"/>
      <c r="J3" s="133"/>
      <c r="K3" s="133"/>
      <c r="L3" s="158" t="e">
        <f>SUM(L4,L141)</f>
        <v>#DIV/0!</v>
      </c>
      <c r="M3" s="133"/>
      <c r="O3" s="131"/>
    </row>
    <row r="4" spans="1:15">
      <c r="A4" s="120">
        <v>4</v>
      </c>
      <c r="B4" s="86"/>
      <c r="C4" s="110" t="s">
        <v>6</v>
      </c>
      <c r="D4" s="540" t="s">
        <v>161</v>
      </c>
      <c r="E4" s="541"/>
      <c r="F4" s="541"/>
      <c r="G4" s="666"/>
      <c r="H4" s="159">
        <f>SUM(H5,H22,H26,H41,H55,H78,H89,H117)</f>
        <v>14.600000000000001</v>
      </c>
      <c r="I4" s="122"/>
      <c r="J4" s="87"/>
      <c r="K4" s="87"/>
      <c r="L4" s="87">
        <f>SUM(L5,L22,L26,L41,L55,L78,L89,L117)</f>
        <v>9.5773055555555562</v>
      </c>
      <c r="M4" s="87"/>
      <c r="O4" s="226"/>
    </row>
    <row r="5" spans="1:15">
      <c r="A5" s="120">
        <v>5</v>
      </c>
      <c r="B5" s="97"/>
      <c r="C5" s="98"/>
      <c r="D5" s="98">
        <v>1</v>
      </c>
      <c r="E5" s="614" t="s">
        <v>8</v>
      </c>
      <c r="F5" s="615"/>
      <c r="G5" s="616"/>
      <c r="H5" s="28">
        <f>SUM(H6:H19)</f>
        <v>2</v>
      </c>
      <c r="I5" s="124"/>
      <c r="J5" s="28"/>
      <c r="K5" s="28"/>
      <c r="L5" s="28">
        <f>SUM(L6,L10,L14,L19)</f>
        <v>1.0653333333333332</v>
      </c>
      <c r="M5" s="28"/>
      <c r="O5" s="124"/>
    </row>
    <row r="6" spans="1:15">
      <c r="A6" s="120">
        <v>6</v>
      </c>
      <c r="B6" s="89"/>
      <c r="C6" s="90"/>
      <c r="D6" s="91"/>
      <c r="E6" s="91" t="s">
        <v>9</v>
      </c>
      <c r="F6" s="551" t="s">
        <v>88</v>
      </c>
      <c r="G6" s="552"/>
      <c r="H6" s="108">
        <v>0.4</v>
      </c>
      <c r="I6" s="128"/>
      <c r="J6" s="108"/>
      <c r="K6" s="108"/>
      <c r="L6" s="108">
        <f>AVERAGE(L7:L9)*H6</f>
        <v>0.1546666666666667</v>
      </c>
      <c r="M6" s="108"/>
      <c r="O6" s="128"/>
    </row>
    <row r="7" spans="1:15" s="94" customFormat="1" ht="90">
      <c r="A7" s="85">
        <v>7</v>
      </c>
      <c r="B7" s="518"/>
      <c r="C7" s="518"/>
      <c r="D7" s="518"/>
      <c r="E7" s="518"/>
      <c r="F7" s="519" t="s">
        <v>152</v>
      </c>
      <c r="G7" s="520" t="s">
        <v>153</v>
      </c>
      <c r="H7" s="93"/>
      <c r="I7" s="129" t="s">
        <v>514</v>
      </c>
      <c r="J7" s="93" t="s">
        <v>154</v>
      </c>
      <c r="K7" s="167" t="s">
        <v>825</v>
      </c>
      <c r="L7" s="93">
        <f>IF(J7="Ya/Tidak",IF(K7="Ya",1,IF(K7="Tidak",0,"Blm Diisi")),IF(J7="A/B/C",IF(K7="A",1,IF(K7="B",0.5,IF(K7="C",0,"Blm Diisi"))),IF(J7="A/B/C/D",IF(K7="A",1,IF(K7="B",0.67,IF(K7="C",0.33,IF(K7="D",0,"Blm Diisi")))),IF(J7="A/B/C/D/E",IF(K7="A",1,IF(K7="B",0.75,IF(K7="C",0.5,IF(K7="D",0.25,IF(K7="E",0,"Blm Diisi"))))),IF(J7="%",IF(K7="","Blm Diisi",K7),IF(J7="Jumlah",IF(K7="","Blm Diisi",""),IF(J7="Rupiah",IF(K7="","Blm Diisi",""),IF(J7="","","-"))))))))</f>
        <v>0.5</v>
      </c>
      <c r="M7" s="93"/>
      <c r="O7" s="486" t="s">
        <v>959</v>
      </c>
    </row>
    <row r="8" spans="1:15" s="94" customFormat="1" ht="180">
      <c r="A8" s="120">
        <v>8</v>
      </c>
      <c r="B8" s="518"/>
      <c r="C8" s="518"/>
      <c r="D8" s="518"/>
      <c r="E8" s="518"/>
      <c r="F8" s="519" t="s">
        <v>155</v>
      </c>
      <c r="G8" s="520" t="s">
        <v>657</v>
      </c>
      <c r="H8" s="93"/>
      <c r="I8" s="129" t="s">
        <v>672</v>
      </c>
      <c r="J8" s="93" t="s">
        <v>156</v>
      </c>
      <c r="K8" s="167" t="s">
        <v>827</v>
      </c>
      <c r="L8" s="93">
        <f>IF(J8="Ya/Tidak",IF(K8="Ya",1,IF(K8="Tidak",0,"Blm Diisi")),IF(J8="A/B/C",IF(K8="A",1,IF(K8="B",0.5,IF(K8="C",0,"Blm Diisi"))),IF(J8="A/B/C/D",IF(K8="A",1,IF(K8="B",0.67,IF(K8="C",0.33,IF(K8="D",0,"Blm Diisi")))),IF(J8="A/B/C/D/E",IF(K8="A",1,IF(K8="B",0.75,IF(K8="C",0.5,IF(K8="D",0.25,IF(K8="E",0,"Blm Diisi"))))),IF(J8="%",IF(K8="","Blm Diisi",K8),IF(J8="Jumlah",IF(K8="","Blm Diisi",""),IF(J8="Rupiah",IF(K8="","Blm Diisi",""),IF(J8="","","-"))))))))</f>
        <v>0.33</v>
      </c>
      <c r="M8" s="93"/>
      <c r="O8" s="486" t="s">
        <v>960</v>
      </c>
    </row>
    <row r="9" spans="1:15" s="94" customFormat="1" ht="105">
      <c r="A9" s="85">
        <v>9</v>
      </c>
      <c r="B9" s="518"/>
      <c r="C9" s="518"/>
      <c r="D9" s="518"/>
      <c r="E9" s="518"/>
      <c r="F9" s="519" t="s">
        <v>157</v>
      </c>
      <c r="G9" s="520" t="s">
        <v>658</v>
      </c>
      <c r="H9" s="93"/>
      <c r="I9" s="129" t="s">
        <v>671</v>
      </c>
      <c r="J9" s="93" t="s">
        <v>156</v>
      </c>
      <c r="K9" s="167" t="s">
        <v>827</v>
      </c>
      <c r="L9" s="93">
        <f>IF(J9="Ya/Tidak",IF(K9="Ya",1,IF(K9="Tidak",0,"Blm Diisi")),IF(J9="A/B/C",IF(K9="A",1,IF(K9="B",0.5,IF(K9="C",0,"Blm Diisi"))),IF(J9="A/B/C/D",IF(K9="A",1,IF(K9="B",0.67,IF(K9="C",0.33,IF(K9="D",0,"Blm Diisi")))),IF(J9="A/B/C/D/E",IF(K9="A",1,IF(K9="B",0.75,IF(K9="C",0.5,IF(K9="D",0.25,IF(K9="E",0,"Blm Diisi"))))),IF(J9="%",IF(K9="","Blm Diisi",K9),IF(J9="Jumlah",IF(K9="","Blm Diisi",""),IF(J9="Rupiah",IF(K9="","Blm Diisi",""),IF(J9="","","-"))))))))</f>
        <v>0.33</v>
      </c>
      <c r="M9" s="93"/>
      <c r="O9" s="486"/>
    </row>
    <row r="10" spans="1:15">
      <c r="A10" s="120">
        <v>10</v>
      </c>
      <c r="B10" s="521"/>
      <c r="C10" s="521"/>
      <c r="D10" s="521"/>
      <c r="E10" s="521" t="s">
        <v>11</v>
      </c>
      <c r="F10" s="669" t="s">
        <v>89</v>
      </c>
      <c r="G10" s="670"/>
      <c r="H10" s="108">
        <v>0.4</v>
      </c>
      <c r="I10" s="128"/>
      <c r="J10" s="108"/>
      <c r="K10" s="108"/>
      <c r="L10" s="108">
        <f>AVERAGE(L11:L13)*H10</f>
        <v>0.11066666666666668</v>
      </c>
      <c r="M10" s="108"/>
      <c r="O10" s="128"/>
    </row>
    <row r="11" spans="1:15" s="137" customFormat="1" ht="30">
      <c r="A11" s="85">
        <v>11</v>
      </c>
      <c r="B11" s="522"/>
      <c r="C11" s="522"/>
      <c r="D11" s="522"/>
      <c r="E11" s="522"/>
      <c r="F11" s="519" t="s">
        <v>152</v>
      </c>
      <c r="G11" s="520" t="s">
        <v>505</v>
      </c>
      <c r="H11" s="93"/>
      <c r="I11" s="129" t="s">
        <v>505</v>
      </c>
      <c r="J11" s="93" t="s">
        <v>169</v>
      </c>
      <c r="K11" s="300" t="s">
        <v>828</v>
      </c>
      <c r="L11" s="93">
        <f>IF(J11="Ya/Tidak",IF(K11="Ya",1,IF(K11="Tidak",0,"Blm Diisi")),IF(J11="A/B/C",IF(K11="A",1,IF(K11="B",0.5,IF(K11="C",0,"Blm Diisi"))),IF(J11="A/B/C/D",IF(K11="A",1,IF(K11="B",0.67,IF(K11="C",0.33,IF(K11="D",0,"Blm Diisi")))),IF(J11="A/B/C/D/E",IF(K11="A",1,IF(K11="B",0.75,IF(K11="C",0.5,IF(K11="D",0.25,IF(K11="E",0,"Blm Diisi"))))),IF(J11="%",IF(K11="","Blm Diisi",K11),IF(J11="Jumlah",IF(K11="","Blm Diisi",""),IF(J11="Rupiah",IF(K11="","Blm Diisi",""),IF(J11="","","-"))))))))</f>
        <v>0</v>
      </c>
      <c r="M11" s="93"/>
      <c r="O11" s="486" t="s">
        <v>960</v>
      </c>
    </row>
    <row r="12" spans="1:15" s="137" customFormat="1" ht="120">
      <c r="A12" s="120">
        <v>12</v>
      </c>
      <c r="B12" s="522"/>
      <c r="C12" s="522"/>
      <c r="D12" s="522"/>
      <c r="E12" s="522"/>
      <c r="F12" s="519" t="s">
        <v>155</v>
      </c>
      <c r="G12" s="520" t="s">
        <v>166</v>
      </c>
      <c r="H12" s="93"/>
      <c r="I12" s="129" t="s">
        <v>670</v>
      </c>
      <c r="J12" s="93" t="s">
        <v>156</v>
      </c>
      <c r="K12" s="167" t="s">
        <v>827</v>
      </c>
      <c r="L12" s="93">
        <f>IF(J12="Ya/Tidak",IF(K12="Ya",1,IF(K12="Tidak",0,"Blm Diisi")),IF(J12="A/B/C",IF(K12="A",1,IF(K12="B",0.5,IF(K12="C",0,"Blm Diisi"))),IF(J12="A/B/C/D",IF(K12="A",1,IF(K12="B",0.67,IF(K12="C",0.33,IF(K12="D",0,"Blm Diisi")))),IF(J12="A/B/C/D/E",IF(K12="A",1,IF(K12="B",0.75,IF(K12="C",0.5,IF(K12="D",0.25,IF(K12="E",0,"Blm Diisi"))))),IF(J12="%",IF(K12="","Blm Diisi",K12),IF(J12="Jumlah",IF(K12="","Blm Diisi",""),IF(J12="Rupiah",IF(K12="","Blm Diisi",""),IF(J12="","","-"))))))))</f>
        <v>0.33</v>
      </c>
      <c r="M12" s="93"/>
      <c r="O12" s="486" t="s">
        <v>960</v>
      </c>
    </row>
    <row r="13" spans="1:15" s="137" customFormat="1" ht="120">
      <c r="A13" s="85">
        <v>13</v>
      </c>
      <c r="B13" s="522"/>
      <c r="C13" s="522"/>
      <c r="D13" s="522"/>
      <c r="E13" s="522"/>
      <c r="F13" s="519" t="s">
        <v>157</v>
      </c>
      <c r="G13" s="520" t="s">
        <v>168</v>
      </c>
      <c r="H13" s="93"/>
      <c r="I13" s="129" t="s">
        <v>170</v>
      </c>
      <c r="J13" s="93" t="s">
        <v>154</v>
      </c>
      <c r="K13" s="167" t="s">
        <v>825</v>
      </c>
      <c r="L13" s="93">
        <f>IF(J13="Ya/Tidak",IF(K13="Ya",1,IF(K13="Tidak",0,"Blm Diisi")),IF(J13="A/B/C",IF(K13="A",1,IF(K13="B",0.5,IF(K13="C",0,"Blm Diisi"))),IF(J13="A/B/C/D",IF(K13="A",1,IF(K13="B",0.67,IF(K13="C",0.33,IF(K13="D",0,"Blm Diisi")))),IF(J13="A/B/C/D/E",IF(K13="A",1,IF(K13="B",0.75,IF(K13="C",0.5,IF(K13="D",0.25,IF(K13="E",0,"Blm Diisi"))))),IF(J13="%",IF(K13="","Blm Diisi",K13),IF(J13="Jumlah",IF(K13="","Blm Diisi",""),IF(J13="Rupiah",IF(K13="","Blm Diisi",""),IF(J13="","","-"))))))))</f>
        <v>0.5</v>
      </c>
      <c r="M13" s="93"/>
      <c r="O13" s="486" t="s">
        <v>962</v>
      </c>
    </row>
    <row r="14" spans="1:15" ht="30">
      <c r="A14" s="120">
        <v>14</v>
      </c>
      <c r="B14" s="523"/>
      <c r="C14" s="524"/>
      <c r="D14" s="524"/>
      <c r="E14" s="521" t="s">
        <v>13</v>
      </c>
      <c r="F14" s="669" t="s">
        <v>90</v>
      </c>
      <c r="G14" s="670"/>
      <c r="H14" s="108">
        <v>0.8</v>
      </c>
      <c r="I14" s="128"/>
      <c r="J14" s="108"/>
      <c r="K14" s="108"/>
      <c r="L14" s="108">
        <f>AVERAGE(L15:L18)*H14</f>
        <v>0.4</v>
      </c>
      <c r="M14" s="108"/>
      <c r="O14" s="128"/>
    </row>
    <row r="15" spans="1:15" s="137" customFormat="1" ht="165">
      <c r="A15" s="85">
        <v>15</v>
      </c>
      <c r="B15" s="525"/>
      <c r="C15" s="518"/>
      <c r="D15" s="518"/>
      <c r="E15" s="522"/>
      <c r="F15" s="519" t="s">
        <v>152</v>
      </c>
      <c r="G15" s="520" t="s">
        <v>174</v>
      </c>
      <c r="H15" s="93"/>
      <c r="I15" s="129" t="s">
        <v>679</v>
      </c>
      <c r="J15" s="93" t="s">
        <v>156</v>
      </c>
      <c r="K15" s="167" t="s">
        <v>825</v>
      </c>
      <c r="L15" s="93">
        <f>IF(J15="Ya/Tidak",IF(K15="Ya",1,IF(K15="Tidak",0,"Blm Diisi")),IF(J15="A/B/C",IF(K15="A",1,IF(K15="B",0.5,IF(K15="C",0,"Blm Diisi"))),IF(J15="A/B/C/D",IF(K15="A",1,IF(K15="B",0.67,IF(K15="C",0.33,IF(K15="D",0,"Blm Diisi")))),IF(J15="A/B/C/D/E",IF(K15="A",1,IF(K15="B",0.75,IF(K15="C",0.5,IF(K15="D",0.25,IF(K15="E",0,"Blm Diisi"))))),IF(J15="%",IF(K15="","Blm Diisi",K15),IF(J15="Jumlah",IF(K15="","Blm Diisi",""),IF(J15="Rupiah",IF(K15="","Blm Diisi",""),IF(J15="","","-"))))))))</f>
        <v>0.67</v>
      </c>
      <c r="M15" s="93"/>
      <c r="O15" s="486" t="s">
        <v>963</v>
      </c>
    </row>
    <row r="16" spans="1:15" s="137" customFormat="1" ht="90">
      <c r="A16" s="120">
        <v>16</v>
      </c>
      <c r="B16" s="525"/>
      <c r="C16" s="518"/>
      <c r="D16" s="518"/>
      <c r="E16" s="522"/>
      <c r="F16" s="519" t="s">
        <v>155</v>
      </c>
      <c r="G16" s="520" t="s">
        <v>590</v>
      </c>
      <c r="H16" s="93"/>
      <c r="I16" s="129" t="s">
        <v>680</v>
      </c>
      <c r="J16" s="93" t="s">
        <v>154</v>
      </c>
      <c r="K16" s="167" t="s">
        <v>825</v>
      </c>
      <c r="L16" s="93">
        <f>IF(J16="Ya/Tidak",IF(K16="Ya",1,IF(K16="Tidak",0,"Blm Diisi")),IF(J16="A/B/C",IF(K16="A",1,IF(K16="B",0.5,IF(K16="C",0,"Blm Diisi"))),IF(J16="A/B/C/D",IF(K16="A",1,IF(K16="B",0.67,IF(K16="C",0.33,IF(K16="D",0,"Blm Diisi")))),IF(J16="A/B/C/D/E",IF(K16="A",1,IF(K16="B",0.75,IF(K16="C",0.5,IF(K16="D",0.25,IF(K16="E",0,"Blm Diisi"))))),IF(J16="%",IF(K16="","Blm Diisi",K16),IF(J16="Jumlah",IF(K16="","Blm Diisi",""),IF(J16="Rupiah",IF(K16="","Blm Diisi",""),IF(J16="","","-"))))))))</f>
        <v>0.5</v>
      </c>
      <c r="M16" s="93"/>
      <c r="O16" s="486"/>
    </row>
    <row r="17" spans="1:15" s="137" customFormat="1" ht="75">
      <c r="A17" s="85">
        <v>17</v>
      </c>
      <c r="B17" s="525"/>
      <c r="C17" s="518"/>
      <c r="D17" s="518"/>
      <c r="E17" s="522"/>
      <c r="F17" s="519" t="s">
        <v>157</v>
      </c>
      <c r="G17" s="520" t="s">
        <v>176</v>
      </c>
      <c r="H17" s="93"/>
      <c r="I17" s="129" t="s">
        <v>178</v>
      </c>
      <c r="J17" s="93" t="s">
        <v>154</v>
      </c>
      <c r="K17" s="167" t="s">
        <v>825</v>
      </c>
      <c r="L17" s="93">
        <f>IF(J17="Ya/Tidak",IF(K17="Ya",1,IF(K17="Tidak",0,"Blm Diisi")),IF(J17="A/B/C",IF(K17="A",1,IF(K17="B",0.5,IF(K17="C",0,"Blm Diisi"))),IF(J17="A/B/C/D",IF(K17="A",1,IF(K17="B",0.67,IF(K17="C",0.33,IF(K17="D",0,"Blm Diisi")))),IF(J17="A/B/C/D/E",IF(K17="A",1,IF(K17="B",0.75,IF(K17="C",0.5,IF(K17="D",0.25,IF(K17="E",0,"Blm Diisi"))))),IF(J17="%",IF(K17="","Blm Diisi",K17),IF(J17="Jumlah",IF(K17="","Blm Diisi",""),IF(J17="Rupiah",IF(K17="","Blm Diisi",""),IF(J17="","","-"))))))))</f>
        <v>0.5</v>
      </c>
      <c r="M17" s="93"/>
      <c r="O17" s="486"/>
    </row>
    <row r="18" spans="1:15" s="137" customFormat="1" ht="105">
      <c r="A18" s="120">
        <v>18</v>
      </c>
      <c r="B18" s="526"/>
      <c r="C18" s="518"/>
      <c r="D18" s="518"/>
      <c r="E18" s="522"/>
      <c r="F18" s="519" t="s">
        <v>164</v>
      </c>
      <c r="G18" s="520" t="s">
        <v>678</v>
      </c>
      <c r="H18" s="93"/>
      <c r="I18" s="129" t="s">
        <v>682</v>
      </c>
      <c r="J18" s="93" t="s">
        <v>156</v>
      </c>
      <c r="K18" s="516" t="s">
        <v>827</v>
      </c>
      <c r="L18" s="93">
        <f>IF(J18="Ya/Tidak",IF(K18="Ya",1,IF(K18="Tidak",0,"Blm Diisi")),IF(J18="A/B/C",IF(K18="A",1,IF(K18="B",0.5,IF(K18="C",0,"Blm Diisi"))),IF(J18="A/B/C/D",IF(K18="A",1,IF(K18="B",0.67,IF(K18="C",0.33,IF(K18="D",0,"Blm Diisi")))),IF(J18="A/B/C/D/E",IF(K18="A",1,IF(K18="B",0.75,IF(K18="C",0.5,IF(K18="D",0.25,IF(K18="E",0,"Blm Diisi"))))),IF(J18="%",IF(K18="","Blm Diisi",K18),IF(J18="Jumlah",IF(K18="","Blm Diisi",""),IF(J18="Rupiah",IF(K18="","Blm Diisi",""),IF(J18="","","-"))))))))</f>
        <v>0.33</v>
      </c>
      <c r="M18" s="93"/>
      <c r="O18" s="517" t="s">
        <v>964</v>
      </c>
    </row>
    <row r="19" spans="1:15">
      <c r="A19" s="85">
        <v>19</v>
      </c>
      <c r="B19" s="96"/>
      <c r="C19" s="91"/>
      <c r="D19" s="91"/>
      <c r="E19" s="95" t="s">
        <v>15</v>
      </c>
      <c r="F19" s="547" t="s">
        <v>91</v>
      </c>
      <c r="G19" s="548"/>
      <c r="H19" s="108">
        <v>0.4</v>
      </c>
      <c r="I19" s="128"/>
      <c r="J19" s="108"/>
      <c r="K19" s="108"/>
      <c r="L19" s="108">
        <f>AVERAGE(L20:L21)*H19</f>
        <v>0.4</v>
      </c>
      <c r="M19" s="108"/>
      <c r="O19" s="128"/>
    </row>
    <row r="20" spans="1:15" s="137" customFormat="1" ht="120">
      <c r="A20" s="120">
        <v>20</v>
      </c>
      <c r="B20" s="525"/>
      <c r="C20" s="518"/>
      <c r="D20" s="518"/>
      <c r="E20" s="527"/>
      <c r="F20" s="518" t="s">
        <v>152</v>
      </c>
      <c r="G20" s="520" t="s">
        <v>512</v>
      </c>
      <c r="H20" s="93"/>
      <c r="I20" s="129" t="s">
        <v>684</v>
      </c>
      <c r="J20" s="93" t="s">
        <v>156</v>
      </c>
      <c r="K20" s="167" t="s">
        <v>824</v>
      </c>
      <c r="L20" s="93">
        <f>IF(J20="Ya/Tidak",IF(K20="Ya",1,IF(K20="Tidak",0,"Blm Diisi")),IF(J20="A/B/C",IF(K20="A",1,IF(K20="B",0.5,IF(K20="C",0,"Blm Diisi"))),IF(J20="A/B/C/D",IF(K20="A",1,IF(K20="B",0.67,IF(K20="C",0.33,IF(K20="D",0,"Blm Diisi")))),IF(J20="A/B/C/D/E",IF(K20="A",1,IF(K20="B",0.75,IF(K20="C",0.5,IF(K20="D",0.25,IF(K20="E",0,"Blm Diisi"))))),IF(J20="%",IF(K20="","Blm Diisi",K20),IF(J20="Jumlah",IF(K20="","Blm Diisi",""),IF(J20="Rupiah",IF(K20="","Blm Diisi",""),IF(J20="","","-"))))))))</f>
        <v>1</v>
      </c>
      <c r="M20" s="93"/>
      <c r="O20" s="486" t="s">
        <v>965</v>
      </c>
    </row>
    <row r="21" spans="1:15" s="137" customFormat="1" ht="120">
      <c r="A21" s="85">
        <v>21</v>
      </c>
      <c r="B21" s="525"/>
      <c r="C21" s="518"/>
      <c r="D21" s="518"/>
      <c r="E21" s="527"/>
      <c r="F21" s="518" t="s">
        <v>155</v>
      </c>
      <c r="G21" s="520" t="s">
        <v>686</v>
      </c>
      <c r="H21" s="93"/>
      <c r="I21" s="129" t="s">
        <v>687</v>
      </c>
      <c r="J21" s="93" t="s">
        <v>156</v>
      </c>
      <c r="K21" s="167" t="s">
        <v>824</v>
      </c>
      <c r="L21" s="93">
        <f>IF(J21="Ya/Tidak",IF(K21="Ya",1,IF(K21="Tidak",0,"Blm Diisi")),IF(J21="A/B/C",IF(K21="A",1,IF(K21="B",0.5,IF(K21="C",0,"Blm Diisi"))),IF(J21="A/B/C/D",IF(K21="A",1,IF(K21="B",0.67,IF(K21="C",0.33,IF(K21="D",0,"Blm Diisi")))),IF(J21="A/B/C/D/E",IF(K21="A",1,IF(K21="B",0.75,IF(K21="C",0.5,IF(K21="D",0.25,IF(K21="E",0,"Blm Diisi"))))),IF(J21="%",IF(K21="","Blm Diisi",K21),IF(J21="Jumlah",IF(K21="","Blm Diisi",""),IF(J21="Rupiah",IF(K21="","Blm Diisi",""),IF(J21="","","-"))))))))</f>
        <v>1</v>
      </c>
      <c r="M21" s="93"/>
      <c r="O21" s="486" t="s">
        <v>966</v>
      </c>
    </row>
    <row r="22" spans="1:15">
      <c r="A22" s="120">
        <v>22</v>
      </c>
      <c r="B22" s="97"/>
      <c r="C22" s="98"/>
      <c r="D22" s="98">
        <v>2</v>
      </c>
      <c r="E22" s="614" t="s">
        <v>17</v>
      </c>
      <c r="F22" s="615"/>
      <c r="G22" s="616"/>
      <c r="H22" s="28">
        <f>SUM(H23:H25)</f>
        <v>1</v>
      </c>
      <c r="I22" s="124"/>
      <c r="J22" s="28"/>
      <c r="K22" s="28"/>
      <c r="L22" s="28">
        <f>L23</f>
        <v>1</v>
      </c>
      <c r="M22" s="28"/>
      <c r="O22" s="124"/>
    </row>
    <row r="23" spans="1:15">
      <c r="A23" s="85">
        <v>23</v>
      </c>
      <c r="B23" s="96"/>
      <c r="C23" s="91"/>
      <c r="D23" s="91"/>
      <c r="E23" s="104" t="s">
        <v>59</v>
      </c>
      <c r="F23" s="551" t="s">
        <v>92</v>
      </c>
      <c r="G23" s="552"/>
      <c r="H23" s="108">
        <v>1</v>
      </c>
      <c r="I23" s="128"/>
      <c r="J23" s="108"/>
      <c r="K23" s="108"/>
      <c r="L23" s="108">
        <f>AVERAGE(L24:L25)*H23</f>
        <v>1</v>
      </c>
      <c r="M23" s="108"/>
      <c r="O23" s="128"/>
    </row>
    <row r="24" spans="1:15" s="137" customFormat="1" ht="99" customHeight="1">
      <c r="A24" s="120">
        <v>24</v>
      </c>
      <c r="B24" s="138"/>
      <c r="C24" s="92"/>
      <c r="D24" s="92"/>
      <c r="E24" s="92"/>
      <c r="F24" s="92" t="s">
        <v>152</v>
      </c>
      <c r="G24" s="482" t="s">
        <v>533</v>
      </c>
      <c r="H24" s="93"/>
      <c r="I24" s="129" t="s">
        <v>691</v>
      </c>
      <c r="J24" s="93" t="s">
        <v>154</v>
      </c>
      <c r="K24" s="167" t="s">
        <v>824</v>
      </c>
      <c r="L24" s="93">
        <f>IF(J24="Ya/Tidak",IF(K24="Ya",1,IF(K24="Tidak",0,"Blm Diisi")),IF(J24="A/B/C",IF(K24="A",1,IF(K24="B",0.5,IF(K24="C",0,"Blm Diisi"))),IF(J24="A/B/C/D",IF(K24="A",1,IF(K24="B",0.67,IF(K24="C",0.33,IF(K24="D",0,"Blm Diisi")))),IF(J24="A/B/C/D/E",IF(K24="A",1,IF(K24="B",0.75,IF(K24="C",0.5,IF(K24="D",0.25,IF(K24="E",0,"Blm Diisi"))))),IF(J24="%",IF(K24="","Blm Diisi",K24),IF(J24="Jumlah",IF(K24="","Blm Diisi",""),IF(J24="Rupiah",IF(K24="","Blm Diisi",""),IF(J24="","","-"))))))))</f>
        <v>1</v>
      </c>
      <c r="M24" s="93"/>
      <c r="O24" s="299"/>
    </row>
    <row r="25" spans="1:15" s="137" customFormat="1" ht="111.75" customHeight="1">
      <c r="A25" s="85">
        <v>25</v>
      </c>
      <c r="B25" s="138"/>
      <c r="C25" s="92"/>
      <c r="D25" s="92"/>
      <c r="E25" s="92"/>
      <c r="F25" s="92" t="s">
        <v>155</v>
      </c>
      <c r="G25" s="482" t="s">
        <v>692</v>
      </c>
      <c r="H25" s="93"/>
      <c r="I25" s="129" t="s">
        <v>693</v>
      </c>
      <c r="J25" s="93" t="s">
        <v>154</v>
      </c>
      <c r="K25" s="167" t="s">
        <v>824</v>
      </c>
      <c r="L25" s="93">
        <f>IF(J25="Ya/Tidak",IF(K25="Ya",1,IF(K25="Tidak",0,"Blm Diisi")),IF(J25="A/B/C",IF(K25="A",1,IF(K25="B",0.5,IF(K25="C",0,"Blm Diisi"))),IF(J25="A/B/C/D",IF(K25="A",1,IF(K25="B",0.67,IF(K25="C",0.33,IF(K25="D",0,"Blm Diisi")))),IF(J25="A/B/C/D/E",IF(K25="A",1,IF(K25="B",0.75,IF(K25="C",0.5,IF(K25="D",0.25,IF(K25="E",0,"Blm Diisi"))))),IF(J25="%",IF(K25="","Blm Diisi",K25),IF(J25="Jumlah",IF(K25="","Blm Diisi",""),IF(J25="Rupiah",IF(K25="","Blm Diisi",""),IF(J25="","","-"))))))))</f>
        <v>1</v>
      </c>
      <c r="M25" s="93"/>
      <c r="O25" s="299"/>
    </row>
    <row r="26" spans="1:15">
      <c r="A26" s="120">
        <v>26</v>
      </c>
      <c r="B26" s="97"/>
      <c r="C26" s="97"/>
      <c r="D26" s="98">
        <v>3</v>
      </c>
      <c r="E26" s="614" t="s">
        <v>20</v>
      </c>
      <c r="F26" s="615"/>
      <c r="G26" s="616"/>
      <c r="H26" s="28">
        <f>SUM(H27:H38)</f>
        <v>2</v>
      </c>
      <c r="I26" s="124"/>
      <c r="J26" s="28"/>
      <c r="K26" s="28"/>
      <c r="L26" s="28">
        <f>SUM(L27,L38)</f>
        <v>0.6</v>
      </c>
      <c r="M26" s="28"/>
      <c r="O26" s="124"/>
    </row>
    <row r="27" spans="1:15">
      <c r="A27" s="85">
        <v>27</v>
      </c>
      <c r="B27" s="96"/>
      <c r="C27" s="91"/>
      <c r="D27" s="91"/>
      <c r="E27" s="165" t="s">
        <v>9</v>
      </c>
      <c r="F27" s="657" t="s">
        <v>122</v>
      </c>
      <c r="G27" s="658"/>
      <c r="H27" s="108">
        <v>1</v>
      </c>
      <c r="I27" s="128"/>
      <c r="J27" s="108"/>
      <c r="K27" s="108"/>
      <c r="L27" s="108">
        <f>AVERAGE(L28:L37)*H27</f>
        <v>0.6</v>
      </c>
      <c r="M27" s="108"/>
      <c r="O27" s="128"/>
    </row>
    <row r="28" spans="1:15" s="137" customFormat="1" ht="90">
      <c r="A28" s="120">
        <v>28</v>
      </c>
      <c r="B28" s="138"/>
      <c r="C28" s="92"/>
      <c r="D28" s="518"/>
      <c r="E28" s="528"/>
      <c r="F28" s="529" t="s">
        <v>152</v>
      </c>
      <c r="G28" s="530" t="s">
        <v>227</v>
      </c>
      <c r="H28" s="513"/>
      <c r="I28" s="673" t="s">
        <v>537</v>
      </c>
      <c r="J28" s="513" t="s">
        <v>154</v>
      </c>
      <c r="K28" s="674" t="s">
        <v>825</v>
      </c>
      <c r="L28" s="513">
        <f t="shared" ref="L28:L37" si="0">IF(J28="Ya/Tidak",IF(K28="Ya",1,IF(K28="Tidak",0,"Blm Diisi")),IF(J28="A/B/C",IF(K28="A",1,IF(K28="B",0.5,IF(K28="C",0,"Blm Diisi"))),IF(J28="A/B/C/D",IF(K28="A",1,IF(K28="B",0.67,IF(K28="C",0.33,IF(K28="D",0,"Blm Diisi")))),IF(J28="A/B/C/D/E",IF(K28="A",1,IF(K28="B",0.75,IF(K28="C",0.5,IF(K28="D",0.25,IF(K28="E",0,"Blm Diisi"))))),IF(J28="%",IF(K28="","Blm Diisi",K28),IF(J28="Jumlah",IF(K28="","Blm Diisi",""),IF(J28="Rupiah",IF(K28="","Blm Diisi",""),IF(J28="","","-"))))))))</f>
        <v>0.5</v>
      </c>
      <c r="M28" s="513"/>
      <c r="N28" s="675"/>
      <c r="O28" s="676" t="s">
        <v>967</v>
      </c>
    </row>
    <row r="29" spans="1:15" s="137" customFormat="1" ht="45">
      <c r="A29" s="85">
        <v>29</v>
      </c>
      <c r="B29" s="138"/>
      <c r="C29" s="92"/>
      <c r="D29" s="518"/>
      <c r="E29" s="528"/>
      <c r="F29" s="529" t="s">
        <v>155</v>
      </c>
      <c r="G29" s="530" t="s">
        <v>228</v>
      </c>
      <c r="H29" s="93"/>
      <c r="I29" s="129" t="s">
        <v>536</v>
      </c>
      <c r="J29" s="93" t="s">
        <v>154</v>
      </c>
      <c r="K29" s="167" t="s">
        <v>825</v>
      </c>
      <c r="L29" s="93">
        <f t="shared" si="0"/>
        <v>0.5</v>
      </c>
      <c r="M29" s="93"/>
      <c r="O29" s="486" t="s">
        <v>968</v>
      </c>
    </row>
    <row r="30" spans="1:15" s="137" customFormat="1" ht="90">
      <c r="A30" s="120">
        <v>30</v>
      </c>
      <c r="B30" s="138"/>
      <c r="C30" s="92"/>
      <c r="D30" s="518"/>
      <c r="E30" s="528"/>
      <c r="F30" s="529" t="s">
        <v>157</v>
      </c>
      <c r="G30" s="530" t="s">
        <v>229</v>
      </c>
      <c r="H30" s="93"/>
      <c r="I30" s="129" t="s">
        <v>538</v>
      </c>
      <c r="J30" s="93" t="s">
        <v>154</v>
      </c>
      <c r="K30" s="167" t="s">
        <v>825</v>
      </c>
      <c r="L30" s="93">
        <f t="shared" si="0"/>
        <v>0.5</v>
      </c>
      <c r="M30" s="93"/>
      <c r="O30" s="486" t="s">
        <v>968</v>
      </c>
    </row>
    <row r="31" spans="1:15" s="137" customFormat="1" ht="90">
      <c r="A31" s="85">
        <v>31</v>
      </c>
      <c r="B31" s="138"/>
      <c r="C31" s="92"/>
      <c r="D31" s="518"/>
      <c r="E31" s="528"/>
      <c r="F31" s="529" t="s">
        <v>164</v>
      </c>
      <c r="G31" s="530" t="s">
        <v>231</v>
      </c>
      <c r="H31" s="93"/>
      <c r="I31" s="129" t="s">
        <v>539</v>
      </c>
      <c r="J31" s="93" t="s">
        <v>154</v>
      </c>
      <c r="K31" s="167" t="s">
        <v>825</v>
      </c>
      <c r="L31" s="93">
        <f t="shared" si="0"/>
        <v>0.5</v>
      </c>
      <c r="M31" s="93"/>
      <c r="O31" s="486" t="s">
        <v>971</v>
      </c>
    </row>
    <row r="32" spans="1:15" s="137" customFormat="1" ht="90">
      <c r="A32" s="120">
        <v>32</v>
      </c>
      <c r="B32" s="138"/>
      <c r="C32" s="92"/>
      <c r="D32" s="518"/>
      <c r="E32" s="528"/>
      <c r="F32" s="529" t="s">
        <v>165</v>
      </c>
      <c r="G32" s="530" t="s">
        <v>540</v>
      </c>
      <c r="H32" s="93"/>
      <c r="I32" s="129" t="s">
        <v>703</v>
      </c>
      <c r="J32" s="93" t="s">
        <v>154</v>
      </c>
      <c r="K32" s="167" t="s">
        <v>824</v>
      </c>
      <c r="L32" s="93">
        <f t="shared" si="0"/>
        <v>1</v>
      </c>
      <c r="M32" s="93"/>
      <c r="O32" s="486" t="s">
        <v>970</v>
      </c>
    </row>
    <row r="33" spans="1:15" s="137" customFormat="1" ht="90">
      <c r="A33" s="85">
        <v>33</v>
      </c>
      <c r="B33" s="138"/>
      <c r="C33" s="92"/>
      <c r="D33" s="518"/>
      <c r="E33" s="528"/>
      <c r="F33" s="529" t="s">
        <v>167</v>
      </c>
      <c r="G33" s="530" t="s">
        <v>541</v>
      </c>
      <c r="H33" s="93"/>
      <c r="I33" s="129" t="s">
        <v>542</v>
      </c>
      <c r="J33" s="93" t="s">
        <v>154</v>
      </c>
      <c r="K33" s="167" t="s">
        <v>824</v>
      </c>
      <c r="L33" s="93">
        <f t="shared" si="0"/>
        <v>1</v>
      </c>
      <c r="M33" s="93"/>
      <c r="O33" s="486" t="s">
        <v>972</v>
      </c>
    </row>
    <row r="34" spans="1:15" s="137" customFormat="1" ht="90">
      <c r="A34" s="120">
        <v>34</v>
      </c>
      <c r="B34" s="138"/>
      <c r="C34" s="92"/>
      <c r="D34" s="518"/>
      <c r="E34" s="528"/>
      <c r="F34" s="529" t="s">
        <v>175</v>
      </c>
      <c r="G34" s="530" t="s">
        <v>233</v>
      </c>
      <c r="H34" s="93"/>
      <c r="I34" s="129" t="s">
        <v>543</v>
      </c>
      <c r="J34" s="93" t="s">
        <v>154</v>
      </c>
      <c r="K34" s="167" t="s">
        <v>825</v>
      </c>
      <c r="L34" s="93">
        <f t="shared" si="0"/>
        <v>0.5</v>
      </c>
      <c r="M34" s="93"/>
      <c r="O34" s="486" t="s">
        <v>973</v>
      </c>
    </row>
    <row r="35" spans="1:15" s="137" customFormat="1" ht="90">
      <c r="A35" s="85">
        <v>35</v>
      </c>
      <c r="B35" s="138"/>
      <c r="C35" s="92"/>
      <c r="D35" s="518"/>
      <c r="E35" s="528"/>
      <c r="F35" s="529" t="s">
        <v>177</v>
      </c>
      <c r="G35" s="530" t="s">
        <v>544</v>
      </c>
      <c r="H35" s="93"/>
      <c r="I35" s="129" t="s">
        <v>545</v>
      </c>
      <c r="J35" s="93" t="s">
        <v>154</v>
      </c>
      <c r="K35" s="167" t="s">
        <v>825</v>
      </c>
      <c r="L35" s="93">
        <f t="shared" si="0"/>
        <v>0.5</v>
      </c>
      <c r="M35" s="93"/>
      <c r="O35" s="486" t="s">
        <v>974</v>
      </c>
    </row>
    <row r="36" spans="1:15" s="137" customFormat="1" ht="90">
      <c r="A36" s="120">
        <v>36</v>
      </c>
      <c r="B36" s="138"/>
      <c r="C36" s="92"/>
      <c r="D36" s="92"/>
      <c r="E36" s="146"/>
      <c r="F36" s="148" t="s">
        <v>9</v>
      </c>
      <c r="G36" s="147" t="s">
        <v>546</v>
      </c>
      <c r="H36" s="93"/>
      <c r="I36" s="408" t="s">
        <v>704</v>
      </c>
      <c r="J36" s="335" t="s">
        <v>154</v>
      </c>
      <c r="K36" s="167" t="s">
        <v>825</v>
      </c>
      <c r="L36" s="93">
        <f t="shared" si="0"/>
        <v>0.5</v>
      </c>
      <c r="M36" s="93"/>
      <c r="O36" s="299"/>
    </row>
    <row r="37" spans="1:15" s="137" customFormat="1" ht="120">
      <c r="A37" s="85">
        <v>37</v>
      </c>
      <c r="B37" s="138"/>
      <c r="C37" s="92"/>
      <c r="D37" s="92"/>
      <c r="E37" s="146"/>
      <c r="F37" s="148" t="s">
        <v>234</v>
      </c>
      <c r="G37" s="147" t="s">
        <v>237</v>
      </c>
      <c r="H37" s="93"/>
      <c r="I37" s="408" t="s">
        <v>705</v>
      </c>
      <c r="J37" s="335" t="s">
        <v>154</v>
      </c>
      <c r="K37" s="167" t="s">
        <v>825</v>
      </c>
      <c r="L37" s="93">
        <f t="shared" si="0"/>
        <v>0.5</v>
      </c>
      <c r="M37" s="93"/>
      <c r="O37" s="299"/>
    </row>
    <row r="38" spans="1:15" s="102" customFormat="1">
      <c r="A38" s="120">
        <v>38</v>
      </c>
      <c r="B38" s="99"/>
      <c r="C38" s="100"/>
      <c r="D38" s="100"/>
      <c r="E38" s="142" t="s">
        <v>11</v>
      </c>
      <c r="F38" s="667" t="s">
        <v>113</v>
      </c>
      <c r="G38" s="668"/>
      <c r="H38" s="109">
        <v>1</v>
      </c>
      <c r="I38" s="130"/>
      <c r="J38" s="109"/>
      <c r="K38" s="109"/>
      <c r="L38" s="109">
        <f>AVERAGE(L39:L40)*H38</f>
        <v>0</v>
      </c>
      <c r="M38" s="109"/>
      <c r="O38" s="130"/>
    </row>
    <row r="39" spans="1:15" s="102" customFormat="1" ht="105">
      <c r="A39" s="85">
        <v>39</v>
      </c>
      <c r="B39" s="149"/>
      <c r="C39" s="150"/>
      <c r="D39" s="150"/>
      <c r="E39" s="151"/>
      <c r="F39" s="155" t="s">
        <v>152</v>
      </c>
      <c r="G39" s="152" t="s">
        <v>243</v>
      </c>
      <c r="H39" s="153"/>
      <c r="I39" s="154" t="s">
        <v>707</v>
      </c>
      <c r="J39" s="153" t="s">
        <v>156</v>
      </c>
      <c r="K39" s="167" t="s">
        <v>829</v>
      </c>
      <c r="L39" s="93">
        <f>IF(J39="Ya/Tidak",IF(K39="Ya",1,IF(K39="Tidak",0,"Blm Diisi")),IF(J39="A/B/C",IF(K39="A",1,IF(K39="B",0.5,IF(K39="C",0,"Blm Diisi"))),IF(J39="A/B/C/D",IF(K39="A",1,IF(K39="B",0.67,IF(K39="C",0.33,IF(K39="D",0,"Blm Diisi")))),IF(J39="A/B/C/D/E",IF(K39="A",1,IF(K39="B",0.75,IF(K39="C",0.5,IF(K39="D",0.25,IF(K39="E",0,"Blm Diisi"))))),IF(J39="%",IF(K39="","Blm Diisi",K39),IF(J39="Jumlah",IF(K39="","Blm Diisi",""),IF(J39="Rupiah",IF(K39="","Blm Diisi",""),IF(J39="","","-"))))))))</f>
        <v>0</v>
      </c>
      <c r="M39" s="153"/>
      <c r="O39" s="483"/>
    </row>
    <row r="40" spans="1:15" s="102" customFormat="1" ht="105">
      <c r="A40" s="120">
        <v>40</v>
      </c>
      <c r="B40" s="149"/>
      <c r="C40" s="150"/>
      <c r="D40" s="150"/>
      <c r="E40" s="151"/>
      <c r="F40" s="155" t="s">
        <v>155</v>
      </c>
      <c r="G40" s="152" t="s">
        <v>634</v>
      </c>
      <c r="H40" s="153"/>
      <c r="I40" s="154" t="s">
        <v>706</v>
      </c>
      <c r="J40" s="153" t="s">
        <v>156</v>
      </c>
      <c r="K40" s="167" t="s">
        <v>829</v>
      </c>
      <c r="L40" s="93">
        <f>IF(J40="Ya/Tidak",IF(K40="Ya",1,IF(K40="Tidak",0,"Blm Diisi")),IF(J40="A/B/C",IF(K40="A",1,IF(K40="B",0.5,IF(K40="C",0,"Blm Diisi"))),IF(J40="A/B/C/D",IF(K40="A",1,IF(K40="B",0.67,IF(K40="C",0.33,IF(K40="D",0,"Blm Diisi")))),IF(J40="A/B/C/D/E",IF(K40="A",1,IF(K40="B",0.75,IF(K40="C",0.5,IF(K40="D",0.25,IF(K40="E",0,"Blm Diisi"))))),IF(J40="%",IF(K40="","Blm Diisi",K40),IF(J40="Jumlah",IF(K40="","Blm Diisi",""),IF(J40="Rupiah",IF(K40="","Blm Diisi",""),IF(J40="","","-"))))))))</f>
        <v>0</v>
      </c>
      <c r="M40" s="153"/>
      <c r="O40" s="483"/>
    </row>
    <row r="41" spans="1:15">
      <c r="A41" s="85">
        <v>41</v>
      </c>
      <c r="B41" s="97"/>
      <c r="C41" s="97"/>
      <c r="D41" s="98">
        <v>4</v>
      </c>
      <c r="E41" s="614" t="s">
        <v>23</v>
      </c>
      <c r="F41" s="615"/>
      <c r="G41" s="616"/>
      <c r="H41" s="28">
        <f>SUM(H42:H52)</f>
        <v>1</v>
      </c>
      <c r="I41" s="124"/>
      <c r="J41" s="28"/>
      <c r="K41" s="28"/>
      <c r="L41" s="28">
        <f>SUM(L42,L52)</f>
        <v>0.63888888888888884</v>
      </c>
      <c r="M41" s="28"/>
      <c r="O41" s="124"/>
    </row>
    <row r="42" spans="1:15">
      <c r="A42" s="120">
        <v>42</v>
      </c>
      <c r="B42" s="96"/>
      <c r="C42" s="91"/>
      <c r="D42" s="91"/>
      <c r="E42" s="91" t="s">
        <v>9</v>
      </c>
      <c r="F42" s="547" t="s">
        <v>125</v>
      </c>
      <c r="G42" s="548"/>
      <c r="H42" s="108">
        <v>0.5</v>
      </c>
      <c r="I42" s="128"/>
      <c r="J42" s="108"/>
      <c r="K42" s="108"/>
      <c r="L42" s="108">
        <f>AVERAGE(L43:L51)*H42</f>
        <v>0.1388888888888889</v>
      </c>
      <c r="M42" s="108"/>
      <c r="O42" s="128"/>
    </row>
    <row r="43" spans="1:15" s="137" customFormat="1" ht="135">
      <c r="A43" s="85">
        <v>43</v>
      </c>
      <c r="B43" s="138"/>
      <c r="C43" s="92"/>
      <c r="D43" s="92"/>
      <c r="E43" s="92"/>
      <c r="F43" s="92" t="s">
        <v>152</v>
      </c>
      <c r="G43" s="296" t="s">
        <v>548</v>
      </c>
      <c r="H43" s="93"/>
      <c r="I43" s="408" t="s">
        <v>711</v>
      </c>
      <c r="J43" s="93" t="s">
        <v>154</v>
      </c>
      <c r="K43" s="167" t="s">
        <v>827</v>
      </c>
      <c r="L43" s="93">
        <f t="shared" ref="L43:L51" si="1">IF(J43="Ya/Tidak",IF(K43="Ya",1,IF(K43="Tidak",0,"Blm Diisi")),IF(J43="A/B/C",IF(K43="A",1,IF(K43="B",0.5,IF(K43="C",0,"Blm Diisi"))),IF(J43="A/B/C/D",IF(K43="A",1,IF(K43="B",0.67,IF(K43="C",0.33,IF(K43="D",0,"Blm Diisi")))),IF(J43="A/B/C/D/E",IF(K43="A",1,IF(K43="B",0.75,IF(K43="C",0.5,IF(K43="D",0.25,IF(K43="E",0,"Blm Diisi"))))),IF(J43="%",IF(K43="","Blm Diisi",K43),IF(J43="Jumlah",IF(K43="","Blm Diisi",""),IF(J43="Rupiah",IF(K43="","Blm Diisi",""),IF(J43="","","-"))))))))</f>
        <v>0</v>
      </c>
      <c r="M43" s="93"/>
      <c r="O43" s="486"/>
    </row>
    <row r="44" spans="1:15" s="137" customFormat="1" ht="45">
      <c r="A44" s="120">
        <v>44</v>
      </c>
      <c r="B44" s="138"/>
      <c r="C44" s="92"/>
      <c r="D44" s="92"/>
      <c r="E44" s="92"/>
      <c r="F44" s="92" t="s">
        <v>155</v>
      </c>
      <c r="G44" s="296" t="s">
        <v>246</v>
      </c>
      <c r="H44" s="93"/>
      <c r="I44" s="408" t="s">
        <v>712</v>
      </c>
      <c r="J44" s="93" t="s">
        <v>154</v>
      </c>
      <c r="K44" s="167" t="s">
        <v>827</v>
      </c>
      <c r="L44" s="93">
        <f t="shared" si="1"/>
        <v>0</v>
      </c>
      <c r="M44" s="93"/>
      <c r="O44" s="486"/>
    </row>
    <row r="45" spans="1:15" s="137" customFormat="1" ht="90">
      <c r="A45" s="85">
        <v>45</v>
      </c>
      <c r="B45" s="138"/>
      <c r="C45" s="92"/>
      <c r="D45" s="92"/>
      <c r="E45" s="92"/>
      <c r="F45" s="92" t="s">
        <v>157</v>
      </c>
      <c r="G45" s="296" t="s">
        <v>247</v>
      </c>
      <c r="H45" s="93"/>
      <c r="I45" s="408" t="s">
        <v>713</v>
      </c>
      <c r="J45" s="93" t="s">
        <v>154</v>
      </c>
      <c r="K45" s="167" t="s">
        <v>827</v>
      </c>
      <c r="L45" s="93">
        <f t="shared" si="1"/>
        <v>0</v>
      </c>
      <c r="M45" s="93"/>
      <c r="O45" s="486"/>
    </row>
    <row r="46" spans="1:15" s="137" customFormat="1" ht="105">
      <c r="A46" s="120">
        <v>46</v>
      </c>
      <c r="B46" s="138"/>
      <c r="C46" s="92"/>
      <c r="D46" s="92"/>
      <c r="E46" s="92"/>
      <c r="F46" s="92" t="s">
        <v>164</v>
      </c>
      <c r="G46" s="296" t="s">
        <v>248</v>
      </c>
      <c r="H46" s="93"/>
      <c r="I46" s="408" t="s">
        <v>714</v>
      </c>
      <c r="J46" s="93" t="s">
        <v>156</v>
      </c>
      <c r="K46" s="167" t="s">
        <v>829</v>
      </c>
      <c r="L46" s="93">
        <f t="shared" si="1"/>
        <v>0</v>
      </c>
      <c r="M46" s="93"/>
      <c r="O46" s="486"/>
    </row>
    <row r="47" spans="1:15" s="137" customFormat="1" ht="60">
      <c r="A47" s="85">
        <v>47</v>
      </c>
      <c r="B47" s="138"/>
      <c r="C47" s="92"/>
      <c r="D47" s="92"/>
      <c r="E47" s="92"/>
      <c r="F47" s="92" t="s">
        <v>165</v>
      </c>
      <c r="G47" s="296" t="s">
        <v>249</v>
      </c>
      <c r="H47" s="93"/>
      <c r="I47" s="129" t="s">
        <v>254</v>
      </c>
      <c r="J47" s="93" t="s">
        <v>156</v>
      </c>
      <c r="K47" s="167" t="s">
        <v>825</v>
      </c>
      <c r="L47" s="93">
        <f t="shared" si="1"/>
        <v>0.67</v>
      </c>
      <c r="M47" s="93"/>
      <c r="O47" s="486"/>
    </row>
    <row r="48" spans="1:15" s="137" customFormat="1" ht="90">
      <c r="A48" s="120">
        <v>48</v>
      </c>
      <c r="B48" s="138"/>
      <c r="C48" s="92"/>
      <c r="D48" s="92"/>
      <c r="E48" s="92"/>
      <c r="F48" s="92" t="s">
        <v>167</v>
      </c>
      <c r="G48" s="296" t="s">
        <v>250</v>
      </c>
      <c r="H48" s="93"/>
      <c r="I48" s="129" t="s">
        <v>255</v>
      </c>
      <c r="J48" s="93" t="s">
        <v>154</v>
      </c>
      <c r="K48" s="167" t="s">
        <v>825</v>
      </c>
      <c r="L48" s="93">
        <f t="shared" si="1"/>
        <v>0.5</v>
      </c>
      <c r="M48" s="93"/>
      <c r="O48" s="486"/>
    </row>
    <row r="49" spans="1:15" s="137" customFormat="1" ht="60">
      <c r="A49" s="85">
        <v>49</v>
      </c>
      <c r="B49" s="138"/>
      <c r="C49" s="92"/>
      <c r="D49" s="92"/>
      <c r="E49" s="92"/>
      <c r="F49" s="92" t="s">
        <v>175</v>
      </c>
      <c r="G49" s="296" t="s">
        <v>251</v>
      </c>
      <c r="H49" s="93"/>
      <c r="I49" s="129" t="s">
        <v>549</v>
      </c>
      <c r="J49" s="93" t="s">
        <v>156</v>
      </c>
      <c r="K49" s="167" t="s">
        <v>824</v>
      </c>
      <c r="L49" s="93">
        <f t="shared" si="1"/>
        <v>1</v>
      </c>
      <c r="M49" s="93"/>
      <c r="O49" s="486"/>
    </row>
    <row r="50" spans="1:15" s="137" customFormat="1" ht="135">
      <c r="A50" s="120">
        <v>50</v>
      </c>
      <c r="B50" s="138"/>
      <c r="C50" s="92"/>
      <c r="D50" s="92"/>
      <c r="E50" s="92"/>
      <c r="F50" s="92" t="s">
        <v>177</v>
      </c>
      <c r="G50" s="296" t="s">
        <v>252</v>
      </c>
      <c r="H50" s="93"/>
      <c r="I50" s="129" t="s">
        <v>257</v>
      </c>
      <c r="J50" s="93" t="s">
        <v>156</v>
      </c>
      <c r="K50" s="167" t="s">
        <v>827</v>
      </c>
      <c r="L50" s="93">
        <f t="shared" si="1"/>
        <v>0.33</v>
      </c>
      <c r="M50" s="93"/>
      <c r="O50" s="299"/>
    </row>
    <row r="51" spans="1:15" s="137" customFormat="1" ht="135">
      <c r="A51" s="85">
        <v>51</v>
      </c>
      <c r="B51" s="138"/>
      <c r="C51" s="92"/>
      <c r="D51" s="92"/>
      <c r="E51" s="92"/>
      <c r="F51" s="92" t="s">
        <v>9</v>
      </c>
      <c r="G51" s="296" t="s">
        <v>253</v>
      </c>
      <c r="H51" s="93"/>
      <c r="I51" s="129" t="s">
        <v>258</v>
      </c>
      <c r="J51" s="93" t="s">
        <v>154</v>
      </c>
      <c r="K51" s="167" t="s">
        <v>827</v>
      </c>
      <c r="L51" s="93">
        <f t="shared" si="1"/>
        <v>0</v>
      </c>
      <c r="M51" s="93"/>
      <c r="O51" s="486"/>
    </row>
    <row r="52" spans="1:15">
      <c r="A52" s="120">
        <v>52</v>
      </c>
      <c r="B52" s="96"/>
      <c r="C52" s="91"/>
      <c r="D52" s="91"/>
      <c r="E52" s="91" t="s">
        <v>11</v>
      </c>
      <c r="F52" s="547" t="s">
        <v>94</v>
      </c>
      <c r="G52" s="548"/>
      <c r="H52" s="108">
        <v>0.5</v>
      </c>
      <c r="I52" s="128"/>
      <c r="J52" s="108"/>
      <c r="K52" s="108"/>
      <c r="L52" s="108">
        <f>AVERAGE(L53:L54)*H52</f>
        <v>0.5</v>
      </c>
      <c r="M52" s="108"/>
      <c r="O52" s="128"/>
    </row>
    <row r="53" spans="1:15" s="137" customFormat="1" ht="45">
      <c r="A53" s="85">
        <v>53</v>
      </c>
      <c r="B53" s="138"/>
      <c r="C53" s="92"/>
      <c r="D53" s="92"/>
      <c r="E53" s="84"/>
      <c r="F53" s="92" t="s">
        <v>152</v>
      </c>
      <c r="G53" s="296" t="s">
        <v>604</v>
      </c>
      <c r="H53" s="93"/>
      <c r="I53" s="129" t="s">
        <v>260</v>
      </c>
      <c r="J53" s="93" t="s">
        <v>169</v>
      </c>
      <c r="K53" s="300" t="s">
        <v>826</v>
      </c>
      <c r="L53" s="93">
        <f>IF(J53="Ya/Tidak",IF(K53="Ya",1,IF(K53="Tidak",0,"Blm Diisi")),IF(J53="A/B/C",IF(K53="A",1,IF(K53="B",0.5,IF(K53="C",0,"Blm Diisi"))),IF(J53="A/B/C/D",IF(K53="A",1,IF(K53="B",0.67,IF(K53="C",0.33,IF(K53="D",0,"Blm Diisi")))),IF(J53="A/B/C/D/E",IF(K53="A",1,IF(K53="B",0.75,IF(K53="C",0.5,IF(K53="D",0.25,IF(K53="E",0,"Blm Diisi"))))),IF(J53="%",IF(K53="","Blm Diisi",K53),IF(J53="Jumlah",IF(K53="","Blm Diisi",""),IF(J53="Rupiah",IF(K53="","Blm Diisi",""),IF(J53="","","-"))))))))</f>
        <v>1</v>
      </c>
      <c r="M53" s="93"/>
      <c r="O53" s="486" t="s">
        <v>975</v>
      </c>
    </row>
    <row r="54" spans="1:15" s="137" customFormat="1" ht="90">
      <c r="A54" s="120">
        <v>54</v>
      </c>
      <c r="B54" s="138"/>
      <c r="C54" s="92"/>
      <c r="D54" s="92"/>
      <c r="E54" s="84"/>
      <c r="F54" s="92" t="s">
        <v>155</v>
      </c>
      <c r="G54" s="296" t="s">
        <v>259</v>
      </c>
      <c r="H54" s="93"/>
      <c r="I54" s="129" t="s">
        <v>261</v>
      </c>
      <c r="J54" s="93" t="s">
        <v>154</v>
      </c>
      <c r="K54" s="167" t="s">
        <v>824</v>
      </c>
      <c r="L54" s="93">
        <f>IF(J54="Ya/Tidak",IF(K54="Ya",1,IF(K54="Tidak",0,"Blm Diisi")),IF(J54="A/B/C",IF(K54="A",1,IF(K54="B",0.5,IF(K54="C",0,"Blm Diisi"))),IF(J54="A/B/C/D",IF(K54="A",1,IF(K54="B",0.67,IF(K54="C",0.33,IF(K54="D",0,"Blm Diisi")))),IF(J54="A/B/C/D/E",IF(K54="A",1,IF(K54="B",0.75,IF(K54="C",0.5,IF(K54="D",0.25,IF(K54="E",0,"Blm Diisi"))))),IF(J54="%",IF(K54="","Blm Diisi",K54),IF(J54="Jumlah",IF(K54="","Blm Diisi",""),IF(J54="Rupiah",IF(K54="","Blm Diisi",""),IF(J54="","","-"))))))))</f>
        <v>1</v>
      </c>
      <c r="M54" s="93"/>
      <c r="O54" s="486" t="s">
        <v>975</v>
      </c>
    </row>
    <row r="55" spans="1:15">
      <c r="A55" s="85">
        <v>55</v>
      </c>
      <c r="B55" s="97"/>
      <c r="C55" s="97"/>
      <c r="D55" s="98">
        <v>5</v>
      </c>
      <c r="E55" s="614" t="s">
        <v>27</v>
      </c>
      <c r="F55" s="615"/>
      <c r="G55" s="616"/>
      <c r="H55" s="28">
        <f>SUM(H56:H76)</f>
        <v>1.4</v>
      </c>
      <c r="I55" s="124"/>
      <c r="J55" s="28"/>
      <c r="K55" s="28"/>
      <c r="L55" s="28">
        <f>SUM(L56,L60,L63,L70,L73,L76)</f>
        <v>1.1703333333333334</v>
      </c>
      <c r="M55" s="28"/>
      <c r="O55" s="124"/>
    </row>
    <row r="56" spans="1:15">
      <c r="A56" s="120">
        <v>56</v>
      </c>
      <c r="B56" s="96"/>
      <c r="C56" s="91"/>
      <c r="D56" s="91"/>
      <c r="E56" s="91" t="s">
        <v>9</v>
      </c>
      <c r="F56" s="547" t="s">
        <v>132</v>
      </c>
      <c r="G56" s="548"/>
      <c r="H56" s="108">
        <v>0.2</v>
      </c>
      <c r="I56" s="128"/>
      <c r="J56" s="108"/>
      <c r="K56" s="108"/>
      <c r="L56" s="108">
        <f>AVERAGE(L57:L59)*H56</f>
        <v>0.16666666666666669</v>
      </c>
      <c r="M56" s="108"/>
      <c r="O56" s="128"/>
    </row>
    <row r="57" spans="1:15" s="137" customFormat="1" ht="75">
      <c r="A57" s="120">
        <v>58</v>
      </c>
      <c r="B57" s="138"/>
      <c r="C57" s="92"/>
      <c r="D57" s="92"/>
      <c r="E57" s="92"/>
      <c r="F57" s="92" t="s">
        <v>152</v>
      </c>
      <c r="G57" s="296" t="s">
        <v>283</v>
      </c>
      <c r="H57" s="93"/>
      <c r="I57" s="129" t="s">
        <v>734</v>
      </c>
      <c r="J57" s="93" t="s">
        <v>154</v>
      </c>
      <c r="K57" s="167" t="s">
        <v>825</v>
      </c>
      <c r="L57" s="93">
        <f>IF(J57="Ya/Tidak",IF(K57="Ya",1,IF(K57="Tidak",0,"Blm Diisi")),IF(J57="A/B/C",IF(K57="A",1,IF(K57="B",0.5,IF(K57="C",0,"Blm Diisi"))),IF(J57="A/B/C/D",IF(K57="A",1,IF(K57="B",0.67,IF(K57="C",0.33,IF(K57="D",0,"Blm Diisi")))),IF(J57="A/B/C/D/E",IF(K57="A",1,IF(K57="B",0.75,IF(K57="C",0.5,IF(K57="D",0.25,IF(K57="E",0,"Blm Diisi"))))),IF(J57="%",IF(K57="","Blm Diisi",K57),IF(J57="Jumlah",IF(K57="","Blm Diisi",""),IF(J57="Rupiah",IF(K57="","Blm Diisi",""),IF(J57="","","-"))))))))</f>
        <v>0.5</v>
      </c>
      <c r="M57" s="93"/>
      <c r="O57" s="486" t="s">
        <v>968</v>
      </c>
    </row>
    <row r="58" spans="1:15" s="137" customFormat="1" ht="45">
      <c r="A58" s="120">
        <v>60</v>
      </c>
      <c r="B58" s="138"/>
      <c r="C58" s="92"/>
      <c r="D58" s="92"/>
      <c r="E58" s="92"/>
      <c r="F58" s="92" t="s">
        <v>155</v>
      </c>
      <c r="G58" s="296" t="s">
        <v>517</v>
      </c>
      <c r="H58" s="93"/>
      <c r="I58" s="129" t="s">
        <v>735</v>
      </c>
      <c r="J58" s="93" t="s">
        <v>154</v>
      </c>
      <c r="K58" s="167" t="s">
        <v>824</v>
      </c>
      <c r="L58" s="93">
        <f>IF(J58="Ya/Tidak",IF(K58="Ya",1,IF(K58="Tidak",0,"Blm Diisi")),IF(J58="A/B/C",IF(K58="A",1,IF(K58="B",0.5,IF(K58="C",0,"Blm Diisi"))),IF(J58="A/B/C/D",IF(K58="A",1,IF(K58="B",0.67,IF(K58="C",0.33,IF(K58="D",0,"Blm Diisi")))),IF(J58="A/B/C/D/E",IF(K58="A",1,IF(K58="B",0.75,IF(K58="C",0.5,IF(K58="D",0.25,IF(K58="E",0,"Blm Diisi"))))),IF(J58="%",IF(K58="","Blm Diisi",K58),IF(J58="Jumlah",IF(K58="","Blm Diisi",""),IF(J58="Rupiah",IF(K58="","Blm Diisi",""),IF(J58="","","-"))))))))</f>
        <v>1</v>
      </c>
      <c r="M58" s="93"/>
      <c r="O58" s="486" t="s">
        <v>968</v>
      </c>
    </row>
    <row r="59" spans="1:15" s="137" customFormat="1" ht="105">
      <c r="A59" s="120">
        <v>60</v>
      </c>
      <c r="B59" s="138"/>
      <c r="C59" s="92"/>
      <c r="D59" s="92"/>
      <c r="E59" s="92"/>
      <c r="F59" s="92" t="s">
        <v>157</v>
      </c>
      <c r="G59" s="296" t="s">
        <v>284</v>
      </c>
      <c r="H59" s="93"/>
      <c r="I59" s="129" t="s">
        <v>288</v>
      </c>
      <c r="J59" s="93" t="s">
        <v>156</v>
      </c>
      <c r="K59" s="167" t="s">
        <v>824</v>
      </c>
      <c r="L59" s="93">
        <f>IF(J59="Ya/Tidak",IF(K59="Ya",1,IF(K59="Tidak",0,"Blm Diisi")),IF(J59="A/B/C",IF(K59="A",1,IF(K59="B",0.5,IF(K59="C",0,"Blm Diisi"))),IF(J59="A/B/C/D",IF(K59="A",1,IF(K59="B",0.67,IF(K59="C",0.33,IF(K59="D",0,"Blm Diisi")))),IF(J59="A/B/C/D/E",IF(K59="A",1,IF(K59="B",0.75,IF(K59="C",0.5,IF(K59="D",0.25,IF(K59="E",0,"Blm Diisi"))))),IF(J59="%",IF(K59="","Blm Diisi",K59),IF(J59="Jumlah",IF(K59="","Blm Diisi",""),IF(J59="Rupiah",IF(K59="","Blm Diisi",""),IF(J59="","","-"))))))))</f>
        <v>1</v>
      </c>
      <c r="M59" s="93"/>
      <c r="O59" s="486" t="s">
        <v>968</v>
      </c>
    </row>
    <row r="60" spans="1:15">
      <c r="A60" s="85">
        <v>61</v>
      </c>
      <c r="B60" s="96"/>
      <c r="C60" s="91"/>
      <c r="D60" s="91"/>
      <c r="E60" s="91" t="s">
        <v>11</v>
      </c>
      <c r="F60" s="547" t="s">
        <v>131</v>
      </c>
      <c r="G60" s="548"/>
      <c r="H60" s="108">
        <v>0.2</v>
      </c>
      <c r="I60" s="128"/>
      <c r="J60" s="108"/>
      <c r="K60" s="108"/>
      <c r="L60" s="108">
        <f>AVERAGE(L61:L62)*H60</f>
        <v>0.13400000000000001</v>
      </c>
      <c r="M60" s="108"/>
      <c r="O60" s="128"/>
    </row>
    <row r="61" spans="1:15" s="137" customFormat="1" ht="120">
      <c r="A61" s="120">
        <v>62</v>
      </c>
      <c r="B61" s="138"/>
      <c r="C61" s="92"/>
      <c r="D61" s="92"/>
      <c r="E61" s="92"/>
      <c r="F61" s="92" t="s">
        <v>152</v>
      </c>
      <c r="G61" s="296" t="s">
        <v>518</v>
      </c>
      <c r="H61" s="93"/>
      <c r="I61" s="129" t="s">
        <v>519</v>
      </c>
      <c r="J61" s="93" t="s">
        <v>156</v>
      </c>
      <c r="K61" s="167" t="s">
        <v>825</v>
      </c>
      <c r="L61" s="93">
        <f>IF(J61="Ya/Tidak",IF(K61="Ya",1,IF(K61="Tidak",0,"Blm Diisi")),IF(J61="A/B/C",IF(K61="A",1,IF(K61="B",0.5,IF(K61="C",0,"Blm Diisi"))),IF(J61="A/B/C/D",IF(K61="A",1,IF(K61="B",0.67,IF(K61="C",0.33,IF(K61="D",0,"Blm Diisi")))),IF(J61="A/B/C/D/E",IF(K61="A",1,IF(K61="B",0.75,IF(K61="C",0.5,IF(K61="D",0.25,IF(K61="E",0,"Blm Diisi"))))),IF(J61="%",IF(K61="","Blm Diisi",K61),IF(J61="Jumlah",IF(K61="","Blm Diisi",""),IF(J61="Rupiah",IF(K61="","Blm Diisi",""),IF(J61="","","-"))))))))</f>
        <v>0.67</v>
      </c>
      <c r="M61" s="93"/>
      <c r="O61" s="486" t="s">
        <v>968</v>
      </c>
    </row>
    <row r="62" spans="1:15" s="137" customFormat="1" ht="150">
      <c r="A62" s="85">
        <v>63</v>
      </c>
      <c r="B62" s="138"/>
      <c r="C62" s="92"/>
      <c r="D62" s="92"/>
      <c r="E62" s="92"/>
      <c r="F62" s="92" t="s">
        <v>155</v>
      </c>
      <c r="G62" s="296" t="s">
        <v>298</v>
      </c>
      <c r="H62" s="93"/>
      <c r="I62" s="129" t="s">
        <v>302</v>
      </c>
      <c r="J62" s="93" t="s">
        <v>156</v>
      </c>
      <c r="K62" s="167" t="s">
        <v>825</v>
      </c>
      <c r="L62" s="93">
        <f>IF(J62="Ya/Tidak",IF(K62="Ya",1,IF(K62="Tidak",0,"Blm Diisi")),IF(J62="A/B/C",IF(K62="A",1,IF(K62="B",0.5,IF(K62="C",0,"Blm Diisi"))),IF(J62="A/B/C/D",IF(K62="A",1,IF(K62="B",0.67,IF(K62="C",0.33,IF(K62="D",0,"Blm Diisi")))),IF(J62="A/B/C/D/E",IF(K62="A",1,IF(K62="B",0.75,IF(K62="C",0.5,IF(K62="D",0.25,IF(K62="E",0,"Blm Diisi"))))),IF(J62="%",IF(K62="","Blm Diisi",K62),IF(J62="Jumlah",IF(K62="","Blm Diisi",""),IF(J62="Rupiah",IF(K62="","Blm Diisi",""),IF(J62="","","-"))))))))</f>
        <v>0.67</v>
      </c>
      <c r="M62" s="93"/>
      <c r="O62" s="486" t="s">
        <v>976</v>
      </c>
    </row>
    <row r="63" spans="1:15" ht="30">
      <c r="A63" s="120">
        <v>64</v>
      </c>
      <c r="B63" s="96"/>
      <c r="C63" s="91"/>
      <c r="D63" s="91"/>
      <c r="E63" s="91" t="s">
        <v>13</v>
      </c>
      <c r="F63" s="547" t="s">
        <v>134</v>
      </c>
      <c r="G63" s="548"/>
      <c r="H63" s="108">
        <v>0.4</v>
      </c>
      <c r="I63" s="128"/>
      <c r="J63" s="108"/>
      <c r="K63" s="108"/>
      <c r="L63" s="108">
        <f>AVERAGE(L64:L69)*H63</f>
        <v>0.34466666666666668</v>
      </c>
      <c r="M63" s="108"/>
      <c r="O63" s="128"/>
    </row>
    <row r="64" spans="1:15" s="137" customFormat="1" ht="105">
      <c r="A64" s="85">
        <v>65</v>
      </c>
      <c r="B64" s="138"/>
      <c r="C64" s="92"/>
      <c r="D64" s="92"/>
      <c r="E64" s="92"/>
      <c r="F64" s="92" t="s">
        <v>152</v>
      </c>
      <c r="G64" s="296" t="s">
        <v>520</v>
      </c>
      <c r="H64" s="93"/>
      <c r="I64" s="129" t="s">
        <v>739</v>
      </c>
      <c r="J64" s="93" t="s">
        <v>156</v>
      </c>
      <c r="K64" s="167" t="s">
        <v>824</v>
      </c>
      <c r="L64" s="93">
        <f t="shared" ref="L64:L69" si="2">IF(J64="Ya/Tidak",IF(K64="Ya",1,IF(K64="Tidak",0,"Blm Diisi")),IF(J64="A/B/C",IF(K64="A",1,IF(K64="B",0.5,IF(K64="C",0,"Blm Diisi"))),IF(J64="A/B/C/D",IF(K64="A",1,IF(K64="B",0.67,IF(K64="C",0.33,IF(K64="D",0,"Blm Diisi")))),IF(J64="A/B/C/D/E",IF(K64="A",1,IF(K64="B",0.75,IF(K64="C",0.5,IF(K64="D",0.25,IF(K64="E",0,"Blm Diisi"))))),IF(J64="%",IF(K64="","Blm Diisi",K64),IF(J64="Jumlah",IF(K64="","Blm Diisi",""),IF(J64="Rupiah",IF(K64="","Blm Diisi",""),IF(J64="","","-"))))))))</f>
        <v>1</v>
      </c>
      <c r="M64" s="93"/>
      <c r="O64" s="486" t="s">
        <v>977</v>
      </c>
    </row>
    <row r="65" spans="1:15" s="137" customFormat="1" ht="90">
      <c r="A65" s="120">
        <v>66</v>
      </c>
      <c r="B65" s="138"/>
      <c r="C65" s="92"/>
      <c r="D65" s="92"/>
      <c r="E65" s="92"/>
      <c r="F65" s="92" t="s">
        <v>155</v>
      </c>
      <c r="G65" s="296" t="s">
        <v>521</v>
      </c>
      <c r="H65" s="93"/>
      <c r="I65" s="129" t="s">
        <v>740</v>
      </c>
      <c r="J65" s="93" t="s">
        <v>156</v>
      </c>
      <c r="K65" s="167" t="s">
        <v>824</v>
      </c>
      <c r="L65" s="93">
        <f t="shared" si="2"/>
        <v>1</v>
      </c>
      <c r="M65" s="93"/>
      <c r="O65" s="486" t="s">
        <v>969</v>
      </c>
    </row>
    <row r="66" spans="1:15" s="137" customFormat="1" ht="120">
      <c r="A66" s="85">
        <v>67</v>
      </c>
      <c r="B66" s="138"/>
      <c r="C66" s="92"/>
      <c r="D66" s="92"/>
      <c r="E66" s="92"/>
      <c r="F66" s="92" t="s">
        <v>157</v>
      </c>
      <c r="G66" s="296" t="s">
        <v>315</v>
      </c>
      <c r="H66" s="93"/>
      <c r="I66" s="129" t="s">
        <v>741</v>
      </c>
      <c r="J66" s="93" t="s">
        <v>156</v>
      </c>
      <c r="K66" s="167" t="s">
        <v>824</v>
      </c>
      <c r="L66" s="93">
        <f t="shared" si="2"/>
        <v>1</v>
      </c>
      <c r="M66" s="93"/>
      <c r="O66" s="486" t="s">
        <v>969</v>
      </c>
    </row>
    <row r="67" spans="1:15" s="137" customFormat="1" ht="75">
      <c r="A67" s="120">
        <v>68</v>
      </c>
      <c r="B67" s="138"/>
      <c r="C67" s="92"/>
      <c r="D67" s="92"/>
      <c r="E67" s="92"/>
      <c r="F67" s="92" t="s">
        <v>164</v>
      </c>
      <c r="G67" s="296" t="s">
        <v>316</v>
      </c>
      <c r="H67" s="93"/>
      <c r="I67" s="129" t="s">
        <v>320</v>
      </c>
      <c r="J67" s="93" t="s">
        <v>180</v>
      </c>
      <c r="K67" s="167" t="s">
        <v>825</v>
      </c>
      <c r="L67" s="93">
        <f t="shared" si="2"/>
        <v>0.75</v>
      </c>
      <c r="M67" s="93"/>
      <c r="O67" s="486" t="s">
        <v>978</v>
      </c>
    </row>
    <row r="68" spans="1:15" s="137" customFormat="1" ht="135">
      <c r="A68" s="85">
        <v>69</v>
      </c>
      <c r="B68" s="138"/>
      <c r="C68" s="92"/>
      <c r="D68" s="92"/>
      <c r="E68" s="92"/>
      <c r="F68" s="92" t="s">
        <v>165</v>
      </c>
      <c r="G68" s="296" t="s">
        <v>317</v>
      </c>
      <c r="H68" s="93"/>
      <c r="I68" s="129" t="s">
        <v>523</v>
      </c>
      <c r="J68" s="93" t="s">
        <v>180</v>
      </c>
      <c r="K68" s="167" t="s">
        <v>825</v>
      </c>
      <c r="L68" s="93">
        <f t="shared" si="2"/>
        <v>0.75</v>
      </c>
      <c r="M68" s="93"/>
      <c r="O68" s="486" t="s">
        <v>980</v>
      </c>
    </row>
    <row r="69" spans="1:15" s="137" customFormat="1" ht="165">
      <c r="A69" s="120">
        <v>70</v>
      </c>
      <c r="B69" s="138"/>
      <c r="C69" s="92"/>
      <c r="D69" s="92"/>
      <c r="E69" s="92"/>
      <c r="F69" s="92" t="s">
        <v>167</v>
      </c>
      <c r="G69" s="296" t="s">
        <v>522</v>
      </c>
      <c r="H69" s="93"/>
      <c r="I69" s="129" t="s">
        <v>743</v>
      </c>
      <c r="J69" s="93" t="s">
        <v>156</v>
      </c>
      <c r="K69" s="167" t="s">
        <v>825</v>
      </c>
      <c r="L69" s="93">
        <f t="shared" si="2"/>
        <v>0.67</v>
      </c>
      <c r="M69" s="93"/>
      <c r="O69" s="486"/>
    </row>
    <row r="70" spans="1:15">
      <c r="A70" s="85">
        <v>71</v>
      </c>
      <c r="B70" s="96"/>
      <c r="C70" s="91"/>
      <c r="D70" s="91"/>
      <c r="E70" s="91" t="s">
        <v>15</v>
      </c>
      <c r="F70" s="547" t="s">
        <v>135</v>
      </c>
      <c r="G70" s="548"/>
      <c r="H70" s="108">
        <v>0.2</v>
      </c>
      <c r="I70" s="128"/>
      <c r="J70" s="108"/>
      <c r="K70" s="108"/>
      <c r="L70" s="108">
        <f>AVERAGE(L71:L72)*H70</f>
        <v>0.15000000000000002</v>
      </c>
      <c r="M70" s="108"/>
      <c r="O70" s="128"/>
    </row>
    <row r="71" spans="1:15" s="137" customFormat="1" ht="120">
      <c r="A71" s="120">
        <v>72</v>
      </c>
      <c r="B71" s="138"/>
      <c r="C71" s="92"/>
      <c r="D71" s="92"/>
      <c r="E71" s="92"/>
      <c r="F71" s="92" t="s">
        <v>152</v>
      </c>
      <c r="G71" s="296" t="s">
        <v>524</v>
      </c>
      <c r="H71" s="93"/>
      <c r="I71" s="129" t="s">
        <v>746</v>
      </c>
      <c r="J71" s="93" t="s">
        <v>156</v>
      </c>
      <c r="K71" s="167" t="s">
        <v>824</v>
      </c>
      <c r="L71" s="93">
        <f>IF(J71="Ya/Tidak",IF(K71="Ya",1,IF(K71="Tidak",0,"Blm Diisi")),IF(J71="A/B/C",IF(K71="A",1,IF(K71="B",0.5,IF(K71="C",0,"Blm Diisi"))),IF(J71="A/B/C/D",IF(K71="A",1,IF(K71="B",0.67,IF(K71="C",0.33,IF(K71="D",0,"Blm Diisi")))),IF(J71="A/B/C/D/E",IF(K71="A",1,IF(K71="B",0.75,IF(K71="C",0.5,IF(K71="D",0.25,IF(K71="E",0,"Blm Diisi"))))),IF(J71="%",IF(K71="","Blm Diisi",K71),IF(J71="Jumlah",IF(K71="","Blm Diisi",""),IF(J71="Rupiah",IF(K71="","Blm Diisi",""),IF(J71="","","-"))))))))</f>
        <v>1</v>
      </c>
      <c r="M71" s="93"/>
      <c r="O71" s="486" t="s">
        <v>979</v>
      </c>
    </row>
    <row r="72" spans="1:15" s="137" customFormat="1" ht="90">
      <c r="A72" s="85">
        <v>73</v>
      </c>
      <c r="B72" s="525"/>
      <c r="C72" s="518"/>
      <c r="D72" s="518"/>
      <c r="E72" s="518"/>
      <c r="F72" s="518" t="s">
        <v>155</v>
      </c>
      <c r="G72" s="531" t="s">
        <v>747</v>
      </c>
      <c r="H72" s="93"/>
      <c r="I72" s="129" t="s">
        <v>748</v>
      </c>
      <c r="J72" s="93" t="s">
        <v>154</v>
      </c>
      <c r="K72" s="167" t="s">
        <v>825</v>
      </c>
      <c r="L72" s="93">
        <f>IF(J72="Ya/Tidak",IF(K72="Ya",1,IF(K72="Tidak",0,"Blm Diisi")),IF(J72="A/B/C",IF(K72="A",1,IF(K72="B",0.5,IF(K72="C",0,"Blm Diisi"))),IF(J72="A/B/C/D",IF(K72="A",1,IF(K72="B",0.67,IF(K72="C",0.33,IF(K72="D",0,"Blm Diisi")))),IF(J72="A/B/C/D/E",IF(K72="A",1,IF(K72="B",0.75,IF(K72="C",0.5,IF(K72="D",0.25,IF(K72="E",0,"Blm Diisi"))))),IF(J72="%",IF(K72="","Blm Diisi",K72),IF(J72="Jumlah",IF(K72="","Blm Diisi",""),IF(J72="Rupiah",IF(K72="","Blm Diisi",""),IF(J72="","","-"))))))))</f>
        <v>0.5</v>
      </c>
      <c r="M72" s="93"/>
      <c r="O72" s="486" t="s">
        <v>979</v>
      </c>
    </row>
    <row r="73" spans="1:15">
      <c r="A73" s="120">
        <v>74</v>
      </c>
      <c r="B73" s="96"/>
      <c r="C73" s="91"/>
      <c r="D73" s="91"/>
      <c r="E73" s="91" t="s">
        <v>32</v>
      </c>
      <c r="F73" s="547" t="s">
        <v>136</v>
      </c>
      <c r="G73" s="548"/>
      <c r="H73" s="108">
        <v>0.2</v>
      </c>
      <c r="I73" s="128"/>
      <c r="J73" s="108"/>
      <c r="K73" s="108"/>
      <c r="L73" s="108">
        <f>AVERAGE(L74:L75)*H73</f>
        <v>0.17500000000000002</v>
      </c>
      <c r="M73" s="108"/>
      <c r="O73" s="128"/>
    </row>
    <row r="74" spans="1:15" s="137" customFormat="1" ht="90">
      <c r="A74" s="85">
        <v>75</v>
      </c>
      <c r="B74" s="138"/>
      <c r="C74" s="92"/>
      <c r="D74" s="92"/>
      <c r="E74" s="92"/>
      <c r="F74" s="92" t="s">
        <v>152</v>
      </c>
      <c r="G74" s="296" t="s">
        <v>525</v>
      </c>
      <c r="H74" s="93"/>
      <c r="I74" s="129" t="s">
        <v>526</v>
      </c>
      <c r="J74" s="93" t="s">
        <v>156</v>
      </c>
      <c r="K74" s="167" t="s">
        <v>824</v>
      </c>
      <c r="L74" s="93">
        <f>IF(J74="Ya/Tidak",IF(K74="Ya",1,IF(K74="Tidak",0,"Blm Diisi")),IF(J74="A/B/C",IF(K74="A",1,IF(K74="B",0.5,IF(K74="C",0,"Blm Diisi"))),IF(J74="A/B/C/D",IF(K74="A",1,IF(K74="B",0.67,IF(K74="C",0.33,IF(K74="D",0,"Blm Diisi")))),IF(J74="A/B/C/D/E",IF(K74="A",1,IF(K74="B",0.75,IF(K74="C",0.5,IF(K74="D",0.25,IF(K74="E",0,"Blm Diisi"))))),IF(J74="%",IF(K74="","Blm Diisi",K74),IF(J74="Jumlah",IF(K74="","Blm Diisi",""),IF(J74="Rupiah",IF(K74="","Blm Diisi",""),IF(J74="","","-"))))))))</f>
        <v>1</v>
      </c>
      <c r="M74" s="93"/>
      <c r="O74" s="486" t="s">
        <v>968</v>
      </c>
    </row>
    <row r="75" spans="1:15" s="137" customFormat="1" ht="120">
      <c r="A75" s="120">
        <v>76</v>
      </c>
      <c r="B75" s="138"/>
      <c r="C75" s="92"/>
      <c r="D75" s="92"/>
      <c r="E75" s="92"/>
      <c r="F75" s="92" t="s">
        <v>155</v>
      </c>
      <c r="G75" s="296" t="s">
        <v>329</v>
      </c>
      <c r="H75" s="93"/>
      <c r="I75" s="129" t="s">
        <v>330</v>
      </c>
      <c r="J75" s="93" t="s">
        <v>180</v>
      </c>
      <c r="K75" s="167" t="s">
        <v>825</v>
      </c>
      <c r="L75" s="93">
        <f>IF(J75="Ya/Tidak",IF(K75="Ya",1,IF(K75="Tidak",0,"Blm Diisi")),IF(J75="A/B/C",IF(K75="A",1,IF(K75="B",0.5,IF(K75="C",0,"Blm Diisi"))),IF(J75="A/B/C/D",IF(K75="A",1,IF(K75="B",0.67,IF(K75="C",0.33,IF(K75="D",0,"Blm Diisi")))),IF(J75="A/B/C/D/E",IF(K75="A",1,IF(K75="B",0.75,IF(K75="C",0.5,IF(K75="D",0.25,IF(K75="E",0,"Blm Diisi"))))),IF(J75="%",IF(K75="","Blm Diisi",K75),IF(J75="Jumlah",IF(K75="","Blm Diisi",""),IF(J75="Rupiah",IF(K75="","Blm Diisi",""),IF(J75="","","-"))))))))</f>
        <v>0.75</v>
      </c>
      <c r="M75" s="93"/>
      <c r="O75" s="486" t="s">
        <v>973</v>
      </c>
    </row>
    <row r="76" spans="1:15">
      <c r="A76" s="85">
        <v>77</v>
      </c>
      <c r="B76" s="96"/>
      <c r="C76" s="91"/>
      <c r="D76" s="91"/>
      <c r="E76" s="91" t="s">
        <v>34</v>
      </c>
      <c r="F76" s="547" t="s">
        <v>95</v>
      </c>
      <c r="G76" s="548"/>
      <c r="H76" s="108">
        <v>0.2</v>
      </c>
      <c r="I76" s="128"/>
      <c r="J76" s="108"/>
      <c r="K76" s="108"/>
      <c r="L76" s="108">
        <f>AVERAGE(L77)*H76</f>
        <v>0.2</v>
      </c>
      <c r="M76" s="108"/>
      <c r="O76" s="128"/>
    </row>
    <row r="77" spans="1:15" s="137" customFormat="1" ht="30">
      <c r="A77" s="120">
        <v>78</v>
      </c>
      <c r="B77" s="138"/>
      <c r="C77" s="92"/>
      <c r="D77" s="92"/>
      <c r="E77" s="92"/>
      <c r="F77" s="141" t="s">
        <v>59</v>
      </c>
      <c r="G77" s="296" t="s">
        <v>335</v>
      </c>
      <c r="H77" s="93"/>
      <c r="I77" s="129" t="s">
        <v>339</v>
      </c>
      <c r="J77" s="93" t="s">
        <v>169</v>
      </c>
      <c r="K77" s="300" t="s">
        <v>826</v>
      </c>
      <c r="L77" s="93">
        <f>IF(J77="Ya/Tidak",IF(K77="Ya",1,IF(K77="Tidak",0,"Blm Diisi")),IF(J77="A/B/C",IF(K77="A",1,IF(K77="B",0.5,IF(K77="C",0,"Blm Diisi"))),IF(J77="A/B/C/D",IF(K77="A",1,IF(K77="B",0.67,IF(K77="C",0.33,IF(K77="D",0,"Blm Diisi")))),IF(J77="A/B/C/D/E",IF(K77="A",1,IF(K77="B",0.75,IF(K77="C",0.5,IF(K77="D",0.25,IF(K77="E",0,"Blm Diisi"))))),IF(J77="%",IF(K77="","Blm Diisi",K77),IF(J77="Jumlah",IF(K77="","Blm Diisi",""),IF(J77="Rupiah",IF(K77="","Blm Diisi",""),IF(J77="","","-"))))))))</f>
        <v>1</v>
      </c>
      <c r="M77" s="93"/>
      <c r="O77" s="486" t="s">
        <v>981</v>
      </c>
    </row>
    <row r="78" spans="1:15">
      <c r="A78" s="85">
        <v>79</v>
      </c>
      <c r="B78" s="97"/>
      <c r="C78" s="97"/>
      <c r="D78" s="98">
        <v>6</v>
      </c>
      <c r="E78" s="534" t="s">
        <v>40</v>
      </c>
      <c r="F78" s="535"/>
      <c r="G78" s="536"/>
      <c r="H78" s="28">
        <f>SUM(H79:H86)</f>
        <v>2.5</v>
      </c>
      <c r="I78" s="124"/>
      <c r="J78" s="28"/>
      <c r="K78" s="28"/>
      <c r="L78" s="28">
        <f>SUM(L79,L86)</f>
        <v>2.2524999999999999</v>
      </c>
      <c r="M78" s="28"/>
      <c r="O78" s="124"/>
    </row>
    <row r="79" spans="1:15">
      <c r="A79" s="120">
        <v>80</v>
      </c>
      <c r="B79" s="96"/>
      <c r="C79" s="91"/>
      <c r="D79" s="91"/>
      <c r="E79" s="91" t="s">
        <v>9</v>
      </c>
      <c r="F79" s="547" t="s">
        <v>96</v>
      </c>
      <c r="G79" s="548"/>
      <c r="H79" s="108">
        <v>1</v>
      </c>
      <c r="I79" s="128"/>
      <c r="J79" s="108"/>
      <c r="K79" s="108"/>
      <c r="L79" s="108">
        <f>AVERAGE(L80:L85)*H79</f>
        <v>1</v>
      </c>
      <c r="M79" s="108"/>
      <c r="O79" s="128"/>
    </row>
    <row r="80" spans="1:15" s="137" customFormat="1" ht="120">
      <c r="A80" s="85">
        <v>81</v>
      </c>
      <c r="B80" s="138"/>
      <c r="C80" s="92"/>
      <c r="D80" s="92"/>
      <c r="E80" s="92"/>
      <c r="F80" s="92" t="s">
        <v>152</v>
      </c>
      <c r="G80" s="296" t="s">
        <v>591</v>
      </c>
      <c r="H80" s="93"/>
      <c r="I80" s="129" t="s">
        <v>752</v>
      </c>
      <c r="J80" s="93" t="s">
        <v>156</v>
      </c>
      <c r="K80" s="167" t="s">
        <v>824</v>
      </c>
      <c r="L80" s="93">
        <f t="shared" ref="L80:L85" si="3">IF(J80="Ya/Tidak",IF(K80="Ya",1,IF(K80="Tidak",0,"Blm Diisi")),IF(J80="A/B/C",IF(K80="A",1,IF(K80="B",0.5,IF(K80="C",0,"Blm Diisi"))),IF(J80="A/B/C/D",IF(K80="A",1,IF(K80="B",0.67,IF(K80="C",0.33,IF(K80="D",0,"Blm Diisi")))),IF(J80="A/B/C/D/E",IF(K80="A",1,IF(K80="B",0.75,IF(K80="C",0.5,IF(K80="D",0.25,IF(K80="E",0,"Blm Diisi"))))),IF(J80="%",IF(K80="","Blm Diisi",K80),IF(J80="Jumlah",IF(K80="","Blm Diisi",""),IF(J80="Rupiah",IF(K80="","Blm Diisi",""),IF(J80="","","-"))))))))</f>
        <v>1</v>
      </c>
      <c r="M80" s="93"/>
      <c r="O80" s="486"/>
    </row>
    <row r="81" spans="1:15" s="137" customFormat="1" ht="120">
      <c r="A81" s="120">
        <v>82</v>
      </c>
      <c r="B81" s="138"/>
      <c r="C81" s="92"/>
      <c r="D81" s="92"/>
      <c r="E81" s="92"/>
      <c r="F81" s="92" t="s">
        <v>155</v>
      </c>
      <c r="G81" s="296" t="s">
        <v>592</v>
      </c>
      <c r="H81" s="93"/>
      <c r="I81" s="129" t="s">
        <v>756</v>
      </c>
      <c r="J81" s="93" t="s">
        <v>156</v>
      </c>
      <c r="K81" s="167" t="s">
        <v>824</v>
      </c>
      <c r="L81" s="93">
        <f t="shared" si="3"/>
        <v>1</v>
      </c>
      <c r="M81" s="93"/>
      <c r="O81" s="486" t="s">
        <v>977</v>
      </c>
    </row>
    <row r="82" spans="1:15" s="137" customFormat="1" ht="120">
      <c r="A82" s="85">
        <v>83</v>
      </c>
      <c r="B82" s="138"/>
      <c r="C82" s="92"/>
      <c r="D82" s="92"/>
      <c r="E82" s="92"/>
      <c r="F82" s="92" t="s">
        <v>157</v>
      </c>
      <c r="G82" s="296" t="s">
        <v>371</v>
      </c>
      <c r="H82" s="93"/>
      <c r="I82" s="129" t="s">
        <v>757</v>
      </c>
      <c r="J82" s="93" t="s">
        <v>156</v>
      </c>
      <c r="K82" s="167" t="s">
        <v>824</v>
      </c>
      <c r="L82" s="93">
        <f t="shared" si="3"/>
        <v>1</v>
      </c>
      <c r="M82" s="93"/>
      <c r="O82" s="486" t="s">
        <v>982</v>
      </c>
    </row>
    <row r="83" spans="1:15" s="137" customFormat="1" ht="135">
      <c r="A83" s="120">
        <v>84</v>
      </c>
      <c r="B83" s="138"/>
      <c r="C83" s="92"/>
      <c r="D83" s="92"/>
      <c r="E83" s="92"/>
      <c r="F83" s="92" t="s">
        <v>164</v>
      </c>
      <c r="G83" s="296" t="s">
        <v>369</v>
      </c>
      <c r="H83" s="93"/>
      <c r="I83" s="129" t="s">
        <v>761</v>
      </c>
      <c r="J83" s="93" t="s">
        <v>156</v>
      </c>
      <c r="K83" s="167" t="s">
        <v>824</v>
      </c>
      <c r="L83" s="93">
        <f t="shared" si="3"/>
        <v>1</v>
      </c>
      <c r="M83" s="93"/>
      <c r="O83" s="486" t="s">
        <v>982</v>
      </c>
    </row>
    <row r="84" spans="1:15" s="137" customFormat="1" ht="120">
      <c r="A84" s="85">
        <v>85</v>
      </c>
      <c r="B84" s="138"/>
      <c r="C84" s="92"/>
      <c r="D84" s="92"/>
      <c r="E84" s="92"/>
      <c r="F84" s="92" t="s">
        <v>165</v>
      </c>
      <c r="G84" s="296" t="s">
        <v>370</v>
      </c>
      <c r="H84" s="93"/>
      <c r="I84" s="129" t="s">
        <v>762</v>
      </c>
      <c r="J84" s="93" t="s">
        <v>156</v>
      </c>
      <c r="K84" s="167" t="s">
        <v>824</v>
      </c>
      <c r="L84" s="93">
        <f t="shared" si="3"/>
        <v>1</v>
      </c>
      <c r="M84" s="93"/>
      <c r="O84" s="486" t="s">
        <v>984</v>
      </c>
    </row>
    <row r="85" spans="1:15" s="137" customFormat="1" ht="120">
      <c r="A85" s="120">
        <v>86</v>
      </c>
      <c r="B85" s="138"/>
      <c r="C85" s="92"/>
      <c r="D85" s="92"/>
      <c r="E85" s="92"/>
      <c r="F85" s="92" t="s">
        <v>167</v>
      </c>
      <c r="G85" s="296" t="s">
        <v>371</v>
      </c>
      <c r="H85" s="93"/>
      <c r="I85" s="129" t="s">
        <v>557</v>
      </c>
      <c r="J85" s="93" t="s">
        <v>156</v>
      </c>
      <c r="K85" s="167" t="s">
        <v>824</v>
      </c>
      <c r="L85" s="93">
        <f t="shared" si="3"/>
        <v>1</v>
      </c>
      <c r="M85" s="93"/>
      <c r="O85" s="486" t="s">
        <v>983</v>
      </c>
    </row>
    <row r="86" spans="1:15">
      <c r="A86" s="85">
        <v>87</v>
      </c>
      <c r="B86" s="96"/>
      <c r="C86" s="91"/>
      <c r="D86" s="91"/>
      <c r="E86" s="91" t="s">
        <v>11</v>
      </c>
      <c r="F86" s="547" t="s">
        <v>97</v>
      </c>
      <c r="G86" s="548"/>
      <c r="H86" s="108">
        <v>1.5</v>
      </c>
      <c r="I86" s="128"/>
      <c r="J86" s="108"/>
      <c r="K86" s="108"/>
      <c r="L86" s="108">
        <f>AVERAGE(L87:L88)*H86</f>
        <v>1.2524999999999999</v>
      </c>
      <c r="M86" s="108"/>
      <c r="O86" s="128"/>
    </row>
    <row r="87" spans="1:15" s="137" customFormat="1" ht="120">
      <c r="A87" s="671">
        <v>88</v>
      </c>
      <c r="B87" s="525"/>
      <c r="C87" s="518"/>
      <c r="D87" s="518"/>
      <c r="E87" s="519"/>
      <c r="F87" s="518" t="s">
        <v>152</v>
      </c>
      <c r="G87" s="531" t="s">
        <v>587</v>
      </c>
      <c r="H87" s="513"/>
      <c r="I87" s="129" t="s">
        <v>558</v>
      </c>
      <c r="J87" s="93" t="s">
        <v>156</v>
      </c>
      <c r="K87" s="167" t="s">
        <v>825</v>
      </c>
      <c r="L87" s="93">
        <f>IF(J87="Ya/Tidak",IF(K87="Ya",1,IF(K87="Tidak",0,"Blm Diisi")),IF(J87="A/B/C",IF(K87="A",1,IF(K87="B",0.5,IF(K87="C",0,"Blm Diisi"))),IF(J87="A/B/C/D",IF(K87="A",1,IF(K87="B",0.67,IF(K87="C",0.33,IF(K87="D",0,"Blm Diisi")))),IF(J87="A/B/C/D/E",IF(K87="A",1,IF(K87="B",0.75,IF(K87="C",0.5,IF(K87="D",0.25,IF(K87="E",0,"Blm Diisi"))))),IF(J87="%",IF(K87="","Blm Diisi",K87),IF(J87="Jumlah",IF(K87="","Blm Diisi",""),IF(J87="Rupiah",IF(K87="","Blm Diisi",""),IF(J87="","","-"))))))))</f>
        <v>0.67</v>
      </c>
      <c r="M87" s="93"/>
      <c r="O87" s="486" t="s">
        <v>961</v>
      </c>
    </row>
    <row r="88" spans="1:15" s="137" customFormat="1" ht="75">
      <c r="A88" s="672">
        <v>89</v>
      </c>
      <c r="B88" s="525"/>
      <c r="C88" s="518"/>
      <c r="D88" s="518"/>
      <c r="E88" s="519"/>
      <c r="F88" s="518" t="s">
        <v>155</v>
      </c>
      <c r="G88" s="531" t="s">
        <v>372</v>
      </c>
      <c r="H88" s="513"/>
      <c r="I88" s="129" t="s">
        <v>375</v>
      </c>
      <c r="J88" s="93" t="s">
        <v>180</v>
      </c>
      <c r="K88" s="167" t="s">
        <v>824</v>
      </c>
      <c r="L88" s="93">
        <f>IF(J88="Ya/Tidak",IF(K88="Ya",1,IF(K88="Tidak",0,"Blm Diisi")),IF(J88="A/B/C",IF(K88="A",1,IF(K88="B",0.5,IF(K88="C",0,"Blm Diisi"))),IF(J88="A/B/C/D",IF(K88="A",1,IF(K88="B",0.67,IF(K88="C",0.33,IF(K88="D",0,"Blm Diisi")))),IF(J88="A/B/C/D/E",IF(K88="A",1,IF(K88="B",0.75,IF(K88="C",0.5,IF(K88="D",0.25,IF(K88="E",0,"Blm Diisi"))))),IF(J88="%",IF(K88="","Blm Diisi",K88),IF(J88="Jumlah",IF(K88="","Blm Diisi",""),IF(J88="Rupiah",IF(K88="","Blm Diisi",""),IF(J88="","","-"))))))))</f>
        <v>1</v>
      </c>
      <c r="M88" s="93"/>
      <c r="O88" s="486" t="s">
        <v>970</v>
      </c>
    </row>
    <row r="89" spans="1:15">
      <c r="A89" s="120">
        <v>90</v>
      </c>
      <c r="B89" s="97"/>
      <c r="C89" s="97"/>
      <c r="D89" s="98">
        <v>7</v>
      </c>
      <c r="E89" s="614" t="s">
        <v>43</v>
      </c>
      <c r="F89" s="615"/>
      <c r="G89" s="616"/>
      <c r="H89" s="28">
        <f>SUM(H90:H116)</f>
        <v>2.2000000000000002</v>
      </c>
      <c r="I89" s="124"/>
      <c r="J89" s="28"/>
      <c r="K89" s="28"/>
      <c r="L89" s="28">
        <f>SUM(L90,L95,L102,L106,L108,L113)</f>
        <v>1.3745833333333333</v>
      </c>
      <c r="M89" s="28"/>
      <c r="O89" s="124"/>
    </row>
    <row r="90" spans="1:15">
      <c r="A90" s="85">
        <v>91</v>
      </c>
      <c r="B90" s="96"/>
      <c r="C90" s="91"/>
      <c r="D90" s="91"/>
      <c r="E90" s="91" t="s">
        <v>9</v>
      </c>
      <c r="F90" s="547" t="s">
        <v>103</v>
      </c>
      <c r="G90" s="548"/>
      <c r="H90" s="108">
        <v>0.3</v>
      </c>
      <c r="I90" s="128"/>
      <c r="J90" s="108"/>
      <c r="K90" s="108"/>
      <c r="L90" s="108">
        <f>AVERAGE(L91:L94)*H90</f>
        <v>0.26250000000000001</v>
      </c>
      <c r="M90" s="108"/>
      <c r="O90" s="128"/>
    </row>
    <row r="91" spans="1:15" s="137" customFormat="1" ht="45">
      <c r="A91" s="120">
        <v>92</v>
      </c>
      <c r="B91" s="138"/>
      <c r="C91" s="92"/>
      <c r="D91" s="92"/>
      <c r="E91" s="92"/>
      <c r="F91" s="92" t="s">
        <v>152</v>
      </c>
      <c r="G91" s="296" t="s">
        <v>763</v>
      </c>
      <c r="H91" s="93"/>
      <c r="I91" s="129" t="s">
        <v>766</v>
      </c>
      <c r="J91" s="93" t="s">
        <v>154</v>
      </c>
      <c r="K91" s="167" t="s">
        <v>825</v>
      </c>
      <c r="L91" s="93">
        <f>IF(J91="Ya/Tidak",IF(K91="Ya",1,IF(K91="Tidak",0,"Blm Diisi")),IF(J91="A/B/C",IF(K91="A",1,IF(K91="B",0.5,IF(K91="C",0,"Blm Diisi"))),IF(J91="A/B/C/D",IF(K91="A",1,IF(K91="B",0.67,IF(K91="C",0.33,IF(K91="D",0,"Blm Diisi")))),IF(J91="A/B/C/D/E",IF(K91="A",1,IF(K91="B",0.75,IF(K91="C",0.5,IF(K91="D",0.25,IF(K91="E",0,"Blm Diisi"))))),IF(J91="%",IF(K91="","Blm Diisi",K91),IF(J91="Jumlah",IF(K91="","Blm Diisi",""),IF(J91="Rupiah",IF(K91="","Blm Diisi",""),IF(J91="","","-"))))))))</f>
        <v>0.5</v>
      </c>
      <c r="M91" s="93"/>
      <c r="O91" s="299"/>
    </row>
    <row r="92" spans="1:15" s="137" customFormat="1" ht="30">
      <c r="A92" s="85">
        <v>93</v>
      </c>
      <c r="B92" s="138"/>
      <c r="C92" s="92"/>
      <c r="D92" s="92"/>
      <c r="E92" s="92"/>
      <c r="F92" s="92" t="s">
        <v>155</v>
      </c>
      <c r="G92" s="296" t="s">
        <v>399</v>
      </c>
      <c r="H92" s="93"/>
      <c r="I92" s="129" t="s">
        <v>765</v>
      </c>
      <c r="J92" s="93" t="s">
        <v>169</v>
      </c>
      <c r="K92" s="300" t="s">
        <v>826</v>
      </c>
      <c r="L92" s="93">
        <f>IF(J92="Ya/Tidak",IF(K92="Ya",1,IF(K92="Tidak",0,"Blm Diisi")),IF(J92="A/B/C",IF(K92="A",1,IF(K92="B",0.5,IF(K92="C",0,"Blm Diisi"))),IF(J92="A/B/C/D",IF(K92="A",1,IF(K92="B",0.67,IF(K92="C",0.33,IF(K92="D",0,"Blm Diisi")))),IF(J92="A/B/C/D/E",IF(K92="A",1,IF(K92="B",0.75,IF(K92="C",0.5,IF(K92="D",0.25,IF(K92="E",0,"Blm Diisi"))))),IF(J92="%",IF(K92="","Blm Diisi",K92),IF(J92="Jumlah",IF(K92="","Blm Diisi",""),IF(J92="Rupiah",IF(K92="","Blm Diisi",""),IF(J92="","","-"))))))))</f>
        <v>1</v>
      </c>
      <c r="M92" s="93"/>
      <c r="O92" s="299"/>
    </row>
    <row r="93" spans="1:15" s="137" customFormat="1" ht="30">
      <c r="A93" s="120">
        <v>94</v>
      </c>
      <c r="B93" s="138"/>
      <c r="C93" s="92"/>
      <c r="D93" s="92"/>
      <c r="E93" s="92"/>
      <c r="F93" s="92" t="s">
        <v>157</v>
      </c>
      <c r="G93" s="296" t="s">
        <v>400</v>
      </c>
      <c r="H93" s="93"/>
      <c r="I93" s="129" t="s">
        <v>403</v>
      </c>
      <c r="J93" s="93" t="s">
        <v>169</v>
      </c>
      <c r="K93" s="300" t="s">
        <v>826</v>
      </c>
      <c r="L93" s="93">
        <f>IF(J93="Ya/Tidak",IF(K93="Ya",1,IF(K93="Tidak",0,"Blm Diisi")),IF(J93="A/B/C",IF(K93="A",1,IF(K93="B",0.5,IF(K93="C",0,"Blm Diisi"))),IF(J93="A/B/C/D",IF(K93="A",1,IF(K93="B",0.67,IF(K93="C",0.33,IF(K93="D",0,"Blm Diisi")))),IF(J93="A/B/C/D/E",IF(K93="A",1,IF(K93="B",0.75,IF(K93="C",0.5,IF(K93="D",0.25,IF(K93="E",0,"Blm Diisi"))))),IF(J93="%",IF(K93="","Blm Diisi",K93),IF(J93="Jumlah",IF(K93="","Blm Diisi",""),IF(J93="Rupiah",IF(K93="","Blm Diisi",""),IF(J93="","","-"))))))))</f>
        <v>1</v>
      </c>
      <c r="M93" s="93"/>
      <c r="O93" s="299"/>
    </row>
    <row r="94" spans="1:15" s="137" customFormat="1" ht="30">
      <c r="A94" s="85">
        <v>95</v>
      </c>
      <c r="B94" s="138"/>
      <c r="C94" s="92"/>
      <c r="D94" s="92"/>
      <c r="E94" s="92"/>
      <c r="F94" s="92" t="s">
        <v>164</v>
      </c>
      <c r="G94" s="296" t="s">
        <v>401</v>
      </c>
      <c r="H94" s="93"/>
      <c r="I94" s="129" t="s">
        <v>404</v>
      </c>
      <c r="J94" s="93" t="s">
        <v>169</v>
      </c>
      <c r="K94" s="300" t="s">
        <v>826</v>
      </c>
      <c r="L94" s="93">
        <f>IF(J94="Ya/Tidak",IF(K94="Ya",1,IF(K94="Tidak",0,"Blm Diisi")),IF(J94="A/B/C",IF(K94="A",1,IF(K94="B",0.5,IF(K94="C",0,"Blm Diisi"))),IF(J94="A/B/C/D",IF(K94="A",1,IF(K94="B",0.67,IF(K94="C",0.33,IF(K94="D",0,"Blm Diisi")))),IF(J94="A/B/C/D/E",IF(K94="A",1,IF(K94="B",0.75,IF(K94="C",0.5,IF(K94="D",0.25,IF(K94="E",0,"Blm Diisi"))))),IF(J94="%",IF(K94="","Blm Diisi",K94),IF(J94="Jumlah",IF(K94="","Blm Diisi",""),IF(J94="Rupiah",IF(K94="","Blm Diisi",""),IF(J94="","","-"))))))))</f>
        <v>1</v>
      </c>
      <c r="M94" s="93"/>
      <c r="O94" s="299"/>
    </row>
    <row r="95" spans="1:15">
      <c r="A95" s="120">
        <v>96</v>
      </c>
      <c r="B95" s="96"/>
      <c r="C95" s="91"/>
      <c r="D95" s="91"/>
      <c r="E95" s="91" t="s">
        <v>11</v>
      </c>
      <c r="F95" s="547" t="s">
        <v>71</v>
      </c>
      <c r="G95" s="548"/>
      <c r="H95" s="108">
        <v>0.3</v>
      </c>
      <c r="I95" s="128"/>
      <c r="J95" s="108"/>
      <c r="K95" s="108"/>
      <c r="L95" s="108">
        <f>AVERAGE(L96:L101)*H95</f>
        <v>0.11600000000000001</v>
      </c>
      <c r="M95" s="108"/>
      <c r="O95" s="128"/>
    </row>
    <row r="96" spans="1:15" s="137" customFormat="1" ht="45">
      <c r="A96" s="85">
        <v>97</v>
      </c>
      <c r="B96" s="138"/>
      <c r="C96" s="92"/>
      <c r="D96" s="92"/>
      <c r="E96" s="92"/>
      <c r="F96" s="92" t="s">
        <v>152</v>
      </c>
      <c r="G96" s="296" t="s">
        <v>561</v>
      </c>
      <c r="H96" s="93"/>
      <c r="I96" s="129" t="s">
        <v>562</v>
      </c>
      <c r="J96" s="93" t="s">
        <v>154</v>
      </c>
      <c r="K96" s="167" t="s">
        <v>825</v>
      </c>
      <c r="L96" s="93">
        <f t="shared" ref="L96:L101" si="4">IF(J96="Ya/Tidak",IF(K96="Ya",1,IF(K96="Tidak",0,"Blm Diisi")),IF(J96="A/B/C",IF(K96="A",1,IF(K96="B",0.5,IF(K96="C",0,"Blm Diisi"))),IF(J96="A/B/C/D",IF(K96="A",1,IF(K96="B",0.67,IF(K96="C",0.33,IF(K96="D",0,"Blm Diisi")))),IF(J96="A/B/C/D/E",IF(K96="A",1,IF(K96="B",0.75,IF(K96="C",0.5,IF(K96="D",0.25,IF(K96="E",0,"Blm Diisi"))))),IF(J96="%",IF(K96="","Blm Diisi",K96),IF(J96="Jumlah",IF(K96="","Blm Diisi",""),IF(J96="Rupiah",IF(K96="","Blm Diisi",""),IF(J96="","","-"))))))))</f>
        <v>0.5</v>
      </c>
      <c r="M96" s="93"/>
      <c r="O96" s="486" t="s">
        <v>985</v>
      </c>
    </row>
    <row r="97" spans="1:15" s="137" customFormat="1" ht="60">
      <c r="A97" s="120">
        <v>98</v>
      </c>
      <c r="B97" s="138"/>
      <c r="C97" s="92"/>
      <c r="D97" s="92"/>
      <c r="E97" s="92"/>
      <c r="F97" s="92" t="s">
        <v>155</v>
      </c>
      <c r="G97" s="296" t="s">
        <v>560</v>
      </c>
      <c r="H97" s="93"/>
      <c r="I97" s="129" t="s">
        <v>563</v>
      </c>
      <c r="J97" s="93" t="s">
        <v>156</v>
      </c>
      <c r="K97" s="167" t="s">
        <v>827</v>
      </c>
      <c r="L97" s="93">
        <f t="shared" si="4"/>
        <v>0.33</v>
      </c>
      <c r="M97" s="93"/>
      <c r="O97" s="486" t="s">
        <v>986</v>
      </c>
    </row>
    <row r="98" spans="1:15" s="137" customFormat="1" ht="105">
      <c r="A98" s="85">
        <v>99</v>
      </c>
      <c r="B98" s="138"/>
      <c r="C98" s="92"/>
      <c r="D98" s="92"/>
      <c r="E98" s="92"/>
      <c r="F98" s="92" t="s">
        <v>157</v>
      </c>
      <c r="G98" s="296" t="s">
        <v>408</v>
      </c>
      <c r="H98" s="93"/>
      <c r="I98" s="129" t="s">
        <v>564</v>
      </c>
      <c r="J98" s="93" t="s">
        <v>156</v>
      </c>
      <c r="K98" s="167" t="s">
        <v>827</v>
      </c>
      <c r="L98" s="93">
        <f t="shared" si="4"/>
        <v>0.33</v>
      </c>
      <c r="M98" s="93"/>
      <c r="O98" s="486" t="s">
        <v>977</v>
      </c>
    </row>
    <row r="99" spans="1:15" s="137" customFormat="1" ht="120">
      <c r="A99" s="120">
        <v>100</v>
      </c>
      <c r="B99" s="138"/>
      <c r="C99" s="92"/>
      <c r="D99" s="92"/>
      <c r="E99" s="92"/>
      <c r="F99" s="92" t="s">
        <v>164</v>
      </c>
      <c r="G99" s="296" t="s">
        <v>770</v>
      </c>
      <c r="H99" s="93"/>
      <c r="I99" s="129" t="s">
        <v>414</v>
      </c>
      <c r="J99" s="93" t="s">
        <v>156</v>
      </c>
      <c r="K99" s="167" t="s">
        <v>827</v>
      </c>
      <c r="L99" s="93">
        <f t="shared" si="4"/>
        <v>0.33</v>
      </c>
      <c r="M99" s="93"/>
      <c r="O99" s="486" t="s">
        <v>977</v>
      </c>
    </row>
    <row r="100" spans="1:15" s="137" customFormat="1" ht="75">
      <c r="A100" s="85">
        <v>101</v>
      </c>
      <c r="B100" s="138"/>
      <c r="C100" s="92"/>
      <c r="D100" s="92"/>
      <c r="E100" s="92"/>
      <c r="F100" s="92" t="s">
        <v>165</v>
      </c>
      <c r="G100" s="296" t="s">
        <v>410</v>
      </c>
      <c r="H100" s="93"/>
      <c r="I100" s="129" t="s">
        <v>415</v>
      </c>
      <c r="J100" s="93" t="s">
        <v>154</v>
      </c>
      <c r="K100" s="167" t="s">
        <v>825</v>
      </c>
      <c r="L100" s="93">
        <f t="shared" si="4"/>
        <v>0.5</v>
      </c>
      <c r="M100" s="93"/>
      <c r="O100" s="299"/>
    </row>
    <row r="101" spans="1:15" s="137" customFormat="1" ht="90">
      <c r="A101" s="120">
        <v>102</v>
      </c>
      <c r="B101" s="138"/>
      <c r="C101" s="92"/>
      <c r="D101" s="92"/>
      <c r="E101" s="92"/>
      <c r="F101" s="92" t="s">
        <v>167</v>
      </c>
      <c r="G101" s="296" t="s">
        <v>411</v>
      </c>
      <c r="H101" s="93"/>
      <c r="I101" s="129" t="s">
        <v>416</v>
      </c>
      <c r="J101" s="93" t="s">
        <v>156</v>
      </c>
      <c r="K101" s="167" t="s">
        <v>827</v>
      </c>
      <c r="L101" s="93">
        <f t="shared" si="4"/>
        <v>0.33</v>
      </c>
      <c r="M101" s="93"/>
      <c r="O101" s="299"/>
    </row>
    <row r="102" spans="1:15" ht="30">
      <c r="A102" s="85">
        <v>103</v>
      </c>
      <c r="B102" s="96"/>
      <c r="C102" s="91"/>
      <c r="D102" s="91"/>
      <c r="E102" s="91" t="s">
        <v>13</v>
      </c>
      <c r="F102" s="547" t="s">
        <v>104</v>
      </c>
      <c r="G102" s="548"/>
      <c r="H102" s="108">
        <v>0.5</v>
      </c>
      <c r="I102" s="128"/>
      <c r="J102" s="108"/>
      <c r="K102" s="108"/>
      <c r="L102" s="108">
        <f>AVERAGE(L103:L105)*H102</f>
        <v>0.5</v>
      </c>
      <c r="M102" s="108"/>
      <c r="O102" s="128"/>
    </row>
    <row r="103" spans="1:15" s="137" customFormat="1" ht="90">
      <c r="A103" s="120">
        <v>104</v>
      </c>
      <c r="B103" s="138"/>
      <c r="C103" s="92"/>
      <c r="D103" s="92"/>
      <c r="E103" s="92"/>
      <c r="F103" s="84" t="s">
        <v>152</v>
      </c>
      <c r="G103" s="296" t="s">
        <v>419</v>
      </c>
      <c r="H103" s="93"/>
      <c r="I103" s="129" t="s">
        <v>773</v>
      </c>
      <c r="J103" s="93" t="s">
        <v>156</v>
      </c>
      <c r="K103" s="167" t="s">
        <v>824</v>
      </c>
      <c r="L103" s="93">
        <f>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1</v>
      </c>
      <c r="M103" s="93"/>
      <c r="O103" s="486" t="s">
        <v>987</v>
      </c>
    </row>
    <row r="104" spans="1:15" s="137" customFormat="1" ht="75">
      <c r="A104" s="85">
        <v>105</v>
      </c>
      <c r="B104" s="138"/>
      <c r="C104" s="92"/>
      <c r="D104" s="92"/>
      <c r="E104" s="92"/>
      <c r="F104" s="84" t="s">
        <v>155</v>
      </c>
      <c r="G104" s="296" t="s">
        <v>420</v>
      </c>
      <c r="H104" s="93"/>
      <c r="I104" s="129" t="s">
        <v>423</v>
      </c>
      <c r="J104" s="93" t="s">
        <v>154</v>
      </c>
      <c r="K104" s="167" t="s">
        <v>824</v>
      </c>
      <c r="L104" s="93">
        <f>IF(J104="Ya/Tidak",IF(K104="Ya",1,IF(K104="Tidak",0,"Blm Diisi")),IF(J104="A/B/C",IF(K104="A",1,IF(K104="B",0.5,IF(K104="C",0,"Blm Diisi"))),IF(J104="A/B/C/D",IF(K104="A",1,IF(K104="B",0.67,IF(K104="C",0.33,IF(K104="D",0,"Blm Diisi")))),IF(J104="A/B/C/D/E",IF(K104="A",1,IF(K104="B",0.75,IF(K104="C",0.5,IF(K104="D",0.25,IF(K104="E",0,"Blm Diisi"))))),IF(J104="%",IF(K104="","Blm Diisi",K104),IF(J104="Jumlah",IF(K104="","Blm Diisi",""),IF(J104="Rupiah",IF(K104="","Blm Diisi",""),IF(J104="","","-"))))))))</f>
        <v>1</v>
      </c>
      <c r="M104" s="93"/>
      <c r="O104" s="486" t="s">
        <v>988</v>
      </c>
    </row>
    <row r="105" spans="1:15" s="137" customFormat="1" ht="45">
      <c r="A105" s="120">
        <v>106</v>
      </c>
      <c r="B105" s="138"/>
      <c r="C105" s="92"/>
      <c r="D105" s="92"/>
      <c r="E105" s="92"/>
      <c r="F105" s="84" t="s">
        <v>157</v>
      </c>
      <c r="G105" s="296" t="s">
        <v>421</v>
      </c>
      <c r="H105" s="93"/>
      <c r="I105" s="129" t="s">
        <v>424</v>
      </c>
      <c r="J105" s="93" t="s">
        <v>169</v>
      </c>
      <c r="K105" s="300" t="s">
        <v>826</v>
      </c>
      <c r="L105" s="93">
        <f>IF(J105="Ya/Tidak",IF(K105="Ya",1,IF(K105="Tidak",0,"Blm Diisi")),IF(J105="A/B/C",IF(K105="A",1,IF(K105="B",0.5,IF(K105="C",0,"Blm Diisi"))),IF(J105="A/B/C/D",IF(K105="A",1,IF(K105="B",0.67,IF(K105="C",0.33,IF(K105="D",0,"Blm Diisi")))),IF(J105="A/B/C/D/E",IF(K105="A",1,IF(K105="B",0.75,IF(K105="C",0.5,IF(K105="D",0.25,IF(K105="E",0,"Blm Diisi"))))),IF(J105="%",IF(K105="","Blm Diisi",K105),IF(J105="Jumlah",IF(K105="","Blm Diisi",""),IF(J105="Rupiah",IF(K105="","Blm Diisi",""),IF(J105="","","-"))))))))</f>
        <v>1</v>
      </c>
      <c r="M105" s="93"/>
      <c r="O105" s="486" t="s">
        <v>987</v>
      </c>
    </row>
    <row r="106" spans="1:15">
      <c r="A106" s="85">
        <v>107</v>
      </c>
      <c r="B106" s="96"/>
      <c r="C106" s="91"/>
      <c r="D106" s="91"/>
      <c r="E106" s="91" t="s">
        <v>15</v>
      </c>
      <c r="F106" s="659" t="s">
        <v>776</v>
      </c>
      <c r="G106" s="548"/>
      <c r="H106" s="108">
        <v>0.3</v>
      </c>
      <c r="I106" s="128"/>
      <c r="J106" s="108"/>
      <c r="K106" s="108"/>
      <c r="L106" s="108">
        <f>AVERAGE(L107)*H106</f>
        <v>0</v>
      </c>
      <c r="M106" s="108"/>
      <c r="O106" s="128"/>
    </row>
    <row r="107" spans="1:15" s="137" customFormat="1" ht="60">
      <c r="A107" s="120">
        <v>108</v>
      </c>
      <c r="B107" s="138"/>
      <c r="C107" s="92"/>
      <c r="D107" s="92"/>
      <c r="E107" s="92"/>
      <c r="F107" s="141" t="s">
        <v>59</v>
      </c>
      <c r="G107" s="296" t="s">
        <v>774</v>
      </c>
      <c r="H107" s="93"/>
      <c r="I107" s="129" t="s">
        <v>775</v>
      </c>
      <c r="J107" s="93" t="s">
        <v>156</v>
      </c>
      <c r="K107" s="167" t="s">
        <v>829</v>
      </c>
      <c r="L107" s="93">
        <f>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0</v>
      </c>
      <c r="M107" s="93"/>
      <c r="O107" s="299"/>
    </row>
    <row r="108" spans="1:15">
      <c r="A108" s="85">
        <v>109</v>
      </c>
      <c r="B108" s="96"/>
      <c r="C108" s="91"/>
      <c r="D108" s="91"/>
      <c r="E108" s="91" t="s">
        <v>32</v>
      </c>
      <c r="F108" s="547" t="s">
        <v>106</v>
      </c>
      <c r="G108" s="548"/>
      <c r="H108" s="108">
        <v>0.3</v>
      </c>
      <c r="I108" s="128"/>
      <c r="J108" s="108"/>
      <c r="K108" s="108"/>
      <c r="L108" s="108">
        <f>AVERAGE(L109:L112)*H108</f>
        <v>0.16274999999999998</v>
      </c>
      <c r="M108" s="108"/>
      <c r="O108" s="128"/>
    </row>
    <row r="109" spans="1:15" s="137" customFormat="1" ht="105">
      <c r="A109" s="120">
        <v>110</v>
      </c>
      <c r="B109" s="138"/>
      <c r="C109" s="92"/>
      <c r="D109" s="92"/>
      <c r="E109" s="92"/>
      <c r="F109" s="92" t="s">
        <v>152</v>
      </c>
      <c r="G109" s="296" t="s">
        <v>426</v>
      </c>
      <c r="H109" s="93"/>
      <c r="I109" s="129" t="s">
        <v>788</v>
      </c>
      <c r="J109" s="93" t="s">
        <v>156</v>
      </c>
      <c r="K109" s="167" t="s">
        <v>825</v>
      </c>
      <c r="L109" s="93">
        <f>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0.67</v>
      </c>
      <c r="M109" s="93"/>
      <c r="O109" s="299"/>
    </row>
    <row r="110" spans="1:15" s="137" customFormat="1" ht="30">
      <c r="A110" s="85">
        <v>111</v>
      </c>
      <c r="B110" s="138"/>
      <c r="C110" s="92"/>
      <c r="D110" s="92"/>
      <c r="E110" s="92"/>
      <c r="F110" s="92" t="s">
        <v>155</v>
      </c>
      <c r="G110" s="296" t="s">
        <v>427</v>
      </c>
      <c r="H110" s="93"/>
      <c r="I110" s="129" t="s">
        <v>431</v>
      </c>
      <c r="J110" s="93" t="s">
        <v>169</v>
      </c>
      <c r="K110" s="300" t="s">
        <v>826</v>
      </c>
      <c r="L110" s="93">
        <f>IF(J110="Ya/Tidak",IF(K110="Ya",1,IF(K110="Tidak",0,"Blm Diisi")),IF(J110="A/B/C",IF(K110="A",1,IF(K110="B",0.5,IF(K110="C",0,"Blm Diisi"))),IF(J110="A/B/C/D",IF(K110="A",1,IF(K110="B",0.67,IF(K110="C",0.33,IF(K110="D",0,"Blm Diisi")))),IF(J110="A/B/C/D/E",IF(K110="A",1,IF(K110="B",0.75,IF(K110="C",0.5,IF(K110="D",0.25,IF(K110="E",0,"Blm Diisi"))))),IF(J110="%",IF(K110="","Blm Diisi",K110),IF(J110="Jumlah",IF(K110="","Blm Diisi",""),IF(J110="Rupiah",IF(K110="","Blm Diisi",""),IF(J110="","","-"))))))))</f>
        <v>1</v>
      </c>
      <c r="M110" s="93"/>
      <c r="O110" s="299"/>
    </row>
    <row r="111" spans="1:15" s="137" customFormat="1" ht="75">
      <c r="A111" s="120">
        <v>112</v>
      </c>
      <c r="B111" s="138"/>
      <c r="C111" s="92"/>
      <c r="D111" s="92"/>
      <c r="E111" s="92"/>
      <c r="F111" s="92" t="s">
        <v>157</v>
      </c>
      <c r="G111" s="296" t="s">
        <v>428</v>
      </c>
      <c r="H111" s="93"/>
      <c r="I111" s="129" t="s">
        <v>432</v>
      </c>
      <c r="J111" s="93" t="s">
        <v>154</v>
      </c>
      <c r="K111" s="167" t="s">
        <v>825</v>
      </c>
      <c r="L111" s="93">
        <f>IF(J111="Ya/Tidak",IF(K111="Ya",1,IF(K111="Tidak",0,"Blm Diisi")),IF(J111="A/B/C",IF(K111="A",1,IF(K111="B",0.5,IF(K111="C",0,"Blm Diisi"))),IF(J111="A/B/C/D",IF(K111="A",1,IF(K111="B",0.67,IF(K111="C",0.33,IF(K111="D",0,"Blm Diisi")))),IF(J111="A/B/C/D/E",IF(K111="A",1,IF(K111="B",0.75,IF(K111="C",0.5,IF(K111="D",0.25,IF(K111="E",0,"Blm Diisi"))))),IF(J111="%",IF(K111="","Blm Diisi",K111),IF(J111="Jumlah",IF(K111="","Blm Diisi",""),IF(J111="Rupiah",IF(K111="","Blm Diisi",""),IF(J111="","","-"))))))))</f>
        <v>0.5</v>
      </c>
      <c r="M111" s="93"/>
      <c r="O111" s="299"/>
    </row>
    <row r="112" spans="1:15" s="137" customFormat="1" ht="105">
      <c r="A112" s="85">
        <v>113</v>
      </c>
      <c r="B112" s="138"/>
      <c r="C112" s="92"/>
      <c r="D112" s="92"/>
      <c r="E112" s="92"/>
      <c r="F112" s="92" t="s">
        <v>164</v>
      </c>
      <c r="G112" s="296" t="s">
        <v>429</v>
      </c>
      <c r="H112" s="93"/>
      <c r="I112" s="129" t="s">
        <v>789</v>
      </c>
      <c r="J112" s="93" t="s">
        <v>156</v>
      </c>
      <c r="K112" s="167" t="s">
        <v>829</v>
      </c>
      <c r="L112" s="93">
        <f>IF(J112="Ya/Tidak",IF(K112="Ya",1,IF(K112="Tidak",0,"Blm Diisi")),IF(J112="A/B/C",IF(K112="A",1,IF(K112="B",0.5,IF(K112="C",0,"Blm Diisi"))),IF(J112="A/B/C/D",IF(K112="A",1,IF(K112="B",0.67,IF(K112="C",0.33,IF(K112="D",0,"Blm Diisi")))),IF(J112="A/B/C/D/E",IF(K112="A",1,IF(K112="B",0.75,IF(K112="C",0.5,IF(K112="D",0.25,IF(K112="E",0,"Blm Diisi"))))),IF(J112="%",IF(K112="","Blm Diisi",K112),IF(J112="Jumlah",IF(K112="","Blm Diisi",""),IF(J112="Rupiah",IF(K112="","Blm Diisi",""),IF(J112="","","-"))))))))</f>
        <v>0</v>
      </c>
      <c r="M112" s="93"/>
      <c r="O112" s="299"/>
    </row>
    <row r="113" spans="1:15">
      <c r="A113" s="120">
        <v>114</v>
      </c>
      <c r="B113" s="96"/>
      <c r="C113" s="91"/>
      <c r="D113" s="91"/>
      <c r="E113" s="91" t="s">
        <v>34</v>
      </c>
      <c r="F113" s="547" t="s">
        <v>107</v>
      </c>
      <c r="G113" s="548"/>
      <c r="H113" s="108">
        <v>0.5</v>
      </c>
      <c r="I113" s="128"/>
      <c r="J113" s="108"/>
      <c r="K113" s="108"/>
      <c r="L113" s="108">
        <f>AVERAGE(L114:L116)*H113</f>
        <v>0.33333333333333331</v>
      </c>
      <c r="M113" s="108"/>
      <c r="O113" s="128"/>
    </row>
    <row r="114" spans="1:15" s="137" customFormat="1" ht="45">
      <c r="A114" s="85">
        <v>115</v>
      </c>
      <c r="B114" s="138"/>
      <c r="C114" s="92"/>
      <c r="D114" s="92"/>
      <c r="E114" s="92"/>
      <c r="F114" s="92" t="s">
        <v>152</v>
      </c>
      <c r="G114" s="296" t="s">
        <v>567</v>
      </c>
      <c r="H114" s="93"/>
      <c r="I114" s="129" t="s">
        <v>565</v>
      </c>
      <c r="J114" s="93" t="s">
        <v>169</v>
      </c>
      <c r="K114" s="300" t="s">
        <v>826</v>
      </c>
      <c r="L114" s="93">
        <f>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1</v>
      </c>
      <c r="M114" s="93"/>
      <c r="O114" s="486" t="s">
        <v>977</v>
      </c>
    </row>
    <row r="115" spans="1:15" s="137" customFormat="1" ht="45">
      <c r="A115" s="120">
        <v>116</v>
      </c>
      <c r="B115" s="138"/>
      <c r="C115" s="92"/>
      <c r="D115" s="92"/>
      <c r="E115" s="92"/>
      <c r="F115" s="92" t="s">
        <v>155</v>
      </c>
      <c r="G115" s="296" t="s">
        <v>435</v>
      </c>
      <c r="H115" s="93"/>
      <c r="I115" s="129" t="s">
        <v>440</v>
      </c>
      <c r="J115" s="93" t="s">
        <v>154</v>
      </c>
      <c r="K115" s="167" t="s">
        <v>825</v>
      </c>
      <c r="L115" s="93">
        <f>IF(J115="Ya/Tidak",IF(K115="Ya",1,IF(K115="Tidak",0,"Blm Diisi")),IF(J115="A/B/C",IF(K115="A",1,IF(K115="B",0.5,IF(K115="C",0,"Blm Diisi"))),IF(J115="A/B/C/D",IF(K115="A",1,IF(K115="B",0.67,IF(K115="C",0.33,IF(K115="D",0,"Blm Diisi")))),IF(J115="A/B/C/D/E",IF(K115="A",1,IF(K115="B",0.75,IF(K115="C",0.5,IF(K115="D",0.25,IF(K115="E",0,"Blm Diisi"))))),IF(J115="%",IF(K115="","Blm Diisi",K115),IF(J115="Jumlah",IF(K115="","Blm Diisi",""),IF(J115="Rupiah",IF(K115="","Blm Diisi",""),IF(J115="","","-"))))))))</f>
        <v>0.5</v>
      </c>
      <c r="M115" s="93"/>
      <c r="O115" s="299"/>
    </row>
    <row r="116" spans="1:15" s="137" customFormat="1" ht="75">
      <c r="A116" s="85">
        <v>117</v>
      </c>
      <c r="B116" s="138"/>
      <c r="C116" s="92"/>
      <c r="D116" s="92"/>
      <c r="E116" s="92"/>
      <c r="F116" s="92" t="s">
        <v>157</v>
      </c>
      <c r="G116" s="296" t="s">
        <v>566</v>
      </c>
      <c r="H116" s="93"/>
      <c r="I116" s="129" t="s">
        <v>568</v>
      </c>
      <c r="J116" s="93" t="s">
        <v>154</v>
      </c>
      <c r="K116" s="167" t="s">
        <v>825</v>
      </c>
      <c r="L116" s="93">
        <f>IF(J116="Ya/Tidak",IF(K116="Ya",1,IF(K116="Tidak",0,"Blm Diisi")),IF(J116="A/B/C",IF(K116="A",1,IF(K116="B",0.5,IF(K116="C",0,"Blm Diisi"))),IF(J116="A/B/C/D",IF(K116="A",1,IF(K116="B",0.67,IF(K116="C",0.33,IF(K116="D",0,"Blm Diisi")))),IF(J116="A/B/C/D/E",IF(K116="A",1,IF(K116="B",0.75,IF(K116="C",0.5,IF(K116="D",0.25,IF(K116="E",0,"Blm Diisi"))))),IF(J116="%",IF(K116="","Blm Diisi",K116),IF(J116="Jumlah",IF(K116="","Blm Diisi",""),IF(J116="Rupiah",IF(K116="","Blm Diisi",""),IF(J116="","","-"))))))))</f>
        <v>0.5</v>
      </c>
      <c r="M116" s="93"/>
      <c r="O116" s="299"/>
    </row>
    <row r="117" spans="1:15" ht="15.75">
      <c r="A117" s="120">
        <v>118</v>
      </c>
      <c r="B117" s="103"/>
      <c r="C117" s="103"/>
      <c r="D117" s="201">
        <v>8</v>
      </c>
      <c r="E117" s="660" t="s">
        <v>51</v>
      </c>
      <c r="F117" s="661"/>
      <c r="G117" s="662"/>
      <c r="H117" s="28">
        <f>SUM(H118:H138)</f>
        <v>2.4999999999999996</v>
      </c>
      <c r="I117" s="125"/>
      <c r="J117" s="39"/>
      <c r="K117" s="39"/>
      <c r="L117" s="28">
        <f>SUM(L118,L122,L129,L134,L138)</f>
        <v>1.4756666666666667</v>
      </c>
      <c r="M117" s="39"/>
      <c r="O117" s="125"/>
    </row>
    <row r="118" spans="1:15">
      <c r="A118" s="85">
        <v>119</v>
      </c>
      <c r="B118" s="96"/>
      <c r="C118" s="91"/>
      <c r="D118" s="91"/>
      <c r="E118" s="91" t="s">
        <v>9</v>
      </c>
      <c r="F118" s="547" t="s">
        <v>98</v>
      </c>
      <c r="G118" s="548"/>
      <c r="H118" s="108">
        <v>0.4</v>
      </c>
      <c r="I118" s="128"/>
      <c r="J118" s="108"/>
      <c r="K118" s="108"/>
      <c r="L118" s="108">
        <f>AVERAGE(L119:L121)*H118</f>
        <v>0.32266666666666666</v>
      </c>
      <c r="M118" s="108"/>
      <c r="O118" s="128"/>
    </row>
    <row r="119" spans="1:15" s="137" customFormat="1" ht="195">
      <c r="A119" s="120">
        <v>120</v>
      </c>
      <c r="B119" s="138"/>
      <c r="C119" s="92"/>
      <c r="D119" s="92"/>
      <c r="E119" s="92"/>
      <c r="F119" s="92" t="s">
        <v>152</v>
      </c>
      <c r="G119" s="296" t="s">
        <v>480</v>
      </c>
      <c r="H119" s="93"/>
      <c r="I119" s="129" t="s">
        <v>644</v>
      </c>
      <c r="J119" s="335" t="s">
        <v>180</v>
      </c>
      <c r="K119" s="167" t="s">
        <v>825</v>
      </c>
      <c r="L119" s="93">
        <f>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0.75</v>
      </c>
      <c r="M119" s="93"/>
      <c r="O119" s="486" t="s">
        <v>989</v>
      </c>
    </row>
    <row r="120" spans="1:15" s="137" customFormat="1" ht="120">
      <c r="A120" s="85">
        <v>121</v>
      </c>
      <c r="B120" s="138"/>
      <c r="C120" s="92"/>
      <c r="D120" s="92"/>
      <c r="E120" s="92"/>
      <c r="F120" s="92" t="s">
        <v>155</v>
      </c>
      <c r="G120" s="296" t="s">
        <v>481</v>
      </c>
      <c r="H120" s="93"/>
      <c r="I120" s="129" t="s">
        <v>646</v>
      </c>
      <c r="J120" s="93" t="s">
        <v>156</v>
      </c>
      <c r="K120" s="167" t="s">
        <v>824</v>
      </c>
      <c r="L120" s="93">
        <f>IF(J120="Ya/Tidak",IF(K120="Ya",1,IF(K120="Tidak",0,"Blm Diisi")),IF(J120="A/B/C",IF(K120="A",1,IF(K120="B",0.5,IF(K120="C",0,"Blm Diisi"))),IF(J120="A/B/C/D",IF(K120="A",1,IF(K120="B",0.67,IF(K120="C",0.33,IF(K120="D",0,"Blm Diisi")))),IF(J120="A/B/C/D/E",IF(K120="A",1,IF(K120="B",0.75,IF(K120="C",0.5,IF(K120="D",0.25,IF(K120="E",0,"Blm Diisi"))))),IF(J120="%",IF(K120="","Blm Diisi",K120),IF(J120="Jumlah",IF(K120="","Blm Diisi",""),IF(J120="Rupiah",IF(K120="","Blm Diisi",""),IF(J120="","","-"))))))))</f>
        <v>1</v>
      </c>
      <c r="M120" s="93"/>
      <c r="O120" s="486" t="s">
        <v>990</v>
      </c>
    </row>
    <row r="121" spans="1:15" s="137" customFormat="1" ht="165">
      <c r="A121" s="120">
        <v>122</v>
      </c>
      <c r="B121" s="138"/>
      <c r="C121" s="92"/>
      <c r="D121" s="92"/>
      <c r="E121" s="92"/>
      <c r="F121" s="92" t="s">
        <v>157</v>
      </c>
      <c r="G121" s="296" t="s">
        <v>482</v>
      </c>
      <c r="H121" s="93"/>
      <c r="I121" s="129" t="s">
        <v>645</v>
      </c>
      <c r="J121" s="93" t="s">
        <v>156</v>
      </c>
      <c r="K121" s="167" t="s">
        <v>825</v>
      </c>
      <c r="L121" s="93">
        <f>IF(J121="Ya/Tidak",IF(K121="Ya",1,IF(K121="Tidak",0,"Blm Diisi")),IF(J121="A/B/C",IF(K121="A",1,IF(K121="B",0.5,IF(K121="C",0,"Blm Diisi"))),IF(J121="A/B/C/D",IF(K121="A",1,IF(K121="B",0.67,IF(K121="C",0.33,IF(K121="D",0,"Blm Diisi")))),IF(J121="A/B/C/D/E",IF(K121="A",1,IF(K121="B",0.75,IF(K121="C",0.5,IF(K121="D",0.25,IF(K121="E",0,"Blm Diisi"))))),IF(J121="%",IF(K121="","Blm Diisi",K121),IF(J121="Jumlah",IF(K121="","Blm Diisi",""),IF(J121="Rupiah",IF(K121="","Blm Diisi",""),IF(J121="","","-"))))))))</f>
        <v>0.67</v>
      </c>
      <c r="M121" s="93"/>
      <c r="O121" s="486" t="s">
        <v>991</v>
      </c>
    </row>
    <row r="122" spans="1:15">
      <c r="A122" s="85">
        <v>123</v>
      </c>
      <c r="B122" s="96"/>
      <c r="C122" s="91"/>
      <c r="D122" s="91"/>
      <c r="E122" s="91" t="s">
        <v>11</v>
      </c>
      <c r="F122" s="547" t="s">
        <v>99</v>
      </c>
      <c r="G122" s="548"/>
      <c r="H122" s="108">
        <v>0.4</v>
      </c>
      <c r="I122" s="128"/>
      <c r="J122" s="108"/>
      <c r="K122" s="108"/>
      <c r="L122" s="108">
        <f>AVERAGE(L123:L128)*H122</f>
        <v>0.22266666666666668</v>
      </c>
      <c r="M122" s="108"/>
      <c r="O122" s="128"/>
    </row>
    <row r="123" spans="1:15" s="137" customFormat="1" ht="180">
      <c r="A123" s="120">
        <v>124</v>
      </c>
      <c r="B123" s="138"/>
      <c r="C123" s="92"/>
      <c r="D123" s="92"/>
      <c r="E123" s="92"/>
      <c r="F123" s="92" t="s">
        <v>152</v>
      </c>
      <c r="G123" s="480" t="s">
        <v>483</v>
      </c>
      <c r="H123" s="335"/>
      <c r="I123" s="408" t="s">
        <v>647</v>
      </c>
      <c r="J123" s="335" t="s">
        <v>156</v>
      </c>
      <c r="K123" s="167" t="s">
        <v>824</v>
      </c>
      <c r="L123" s="93">
        <f t="shared" ref="L123:L128" si="5">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1</v>
      </c>
      <c r="M123" s="93"/>
      <c r="O123" s="299"/>
    </row>
    <row r="124" spans="1:15" s="137" customFormat="1" ht="135">
      <c r="A124" s="85">
        <v>125</v>
      </c>
      <c r="B124" s="138"/>
      <c r="C124" s="92"/>
      <c r="D124" s="92"/>
      <c r="E124" s="92"/>
      <c r="F124" s="92" t="s">
        <v>155</v>
      </c>
      <c r="G124" s="480" t="s">
        <v>484</v>
      </c>
      <c r="H124" s="335"/>
      <c r="I124" s="408" t="s">
        <v>796</v>
      </c>
      <c r="J124" s="335" t="s">
        <v>156</v>
      </c>
      <c r="K124" s="167" t="s">
        <v>825</v>
      </c>
      <c r="L124" s="93">
        <f t="shared" si="5"/>
        <v>0.67</v>
      </c>
      <c r="M124" s="93"/>
      <c r="O124" s="486" t="s">
        <v>992</v>
      </c>
    </row>
    <row r="125" spans="1:15" s="137" customFormat="1" ht="180">
      <c r="A125" s="120">
        <v>126</v>
      </c>
      <c r="B125" s="138"/>
      <c r="C125" s="92"/>
      <c r="D125" s="92"/>
      <c r="E125" s="92"/>
      <c r="F125" s="92" t="s">
        <v>157</v>
      </c>
      <c r="G125" s="480" t="s">
        <v>527</v>
      </c>
      <c r="H125" s="335"/>
      <c r="I125" s="408" t="s">
        <v>797</v>
      </c>
      <c r="J125" s="335" t="s">
        <v>156</v>
      </c>
      <c r="K125" s="167" t="s">
        <v>825</v>
      </c>
      <c r="L125" s="93">
        <f t="shared" si="5"/>
        <v>0.67</v>
      </c>
      <c r="M125" s="93"/>
      <c r="O125" s="299"/>
    </row>
    <row r="126" spans="1:15" s="137" customFormat="1" ht="120">
      <c r="A126" s="85">
        <v>127</v>
      </c>
      <c r="B126" s="138"/>
      <c r="C126" s="92"/>
      <c r="D126" s="92"/>
      <c r="E126" s="92"/>
      <c r="F126" s="92" t="s">
        <v>164</v>
      </c>
      <c r="G126" s="480" t="s">
        <v>528</v>
      </c>
      <c r="H126" s="335"/>
      <c r="I126" s="408" t="s">
        <v>798</v>
      </c>
      <c r="J126" s="335" t="s">
        <v>156</v>
      </c>
      <c r="K126" s="167" t="s">
        <v>829</v>
      </c>
      <c r="L126" s="93">
        <f t="shared" si="5"/>
        <v>0</v>
      </c>
      <c r="M126" s="93"/>
      <c r="O126" s="299"/>
    </row>
    <row r="127" spans="1:15" s="137" customFormat="1" ht="105">
      <c r="A127" s="120">
        <v>128</v>
      </c>
      <c r="B127" s="138"/>
      <c r="C127" s="92"/>
      <c r="D127" s="92"/>
      <c r="E127" s="92"/>
      <c r="F127" s="92" t="s">
        <v>165</v>
      </c>
      <c r="G127" s="480" t="s">
        <v>485</v>
      </c>
      <c r="H127" s="335"/>
      <c r="I127" s="408" t="s">
        <v>648</v>
      </c>
      <c r="J127" s="335" t="s">
        <v>156</v>
      </c>
      <c r="K127" s="167" t="s">
        <v>825</v>
      </c>
      <c r="L127" s="93">
        <f t="shared" si="5"/>
        <v>0.67</v>
      </c>
      <c r="M127" s="93"/>
      <c r="O127" s="486" t="s">
        <v>993</v>
      </c>
    </row>
    <row r="128" spans="1:15" s="137" customFormat="1" ht="105">
      <c r="A128" s="85">
        <v>129</v>
      </c>
      <c r="B128" s="138"/>
      <c r="C128" s="92"/>
      <c r="D128" s="92"/>
      <c r="E128" s="92"/>
      <c r="F128" s="92" t="s">
        <v>167</v>
      </c>
      <c r="G128" s="480" t="s">
        <v>795</v>
      </c>
      <c r="H128" s="335"/>
      <c r="I128" s="408" t="s">
        <v>650</v>
      </c>
      <c r="J128" s="335" t="s">
        <v>156</v>
      </c>
      <c r="K128" s="167" t="s">
        <v>827</v>
      </c>
      <c r="L128" s="93">
        <f t="shared" si="5"/>
        <v>0.33</v>
      </c>
      <c r="M128" s="93"/>
      <c r="O128" s="299"/>
    </row>
    <row r="129" spans="1:15" ht="30">
      <c r="A129" s="120">
        <v>130</v>
      </c>
      <c r="B129" s="96"/>
      <c r="C129" s="91"/>
      <c r="D129" s="91"/>
      <c r="E129" s="91" t="s">
        <v>13</v>
      </c>
      <c r="F129" s="547" t="s">
        <v>100</v>
      </c>
      <c r="G129" s="548"/>
      <c r="H129" s="108">
        <v>0.6</v>
      </c>
      <c r="I129" s="128"/>
      <c r="J129" s="108"/>
      <c r="K129" s="108"/>
      <c r="L129" s="108">
        <f>AVERAGE(L130:L133)*H129</f>
        <v>0.28799999999999998</v>
      </c>
      <c r="M129" s="108"/>
      <c r="O129" s="128"/>
    </row>
    <row r="130" spans="1:15" s="137" customFormat="1" ht="150">
      <c r="A130" s="85">
        <v>131</v>
      </c>
      <c r="B130" s="138"/>
      <c r="C130" s="92"/>
      <c r="D130" s="92"/>
      <c r="E130" s="92"/>
      <c r="F130" s="92" t="s">
        <v>152</v>
      </c>
      <c r="G130" s="480" t="s">
        <v>486</v>
      </c>
      <c r="H130" s="335"/>
      <c r="I130" s="408" t="s">
        <v>799</v>
      </c>
      <c r="J130" s="335" t="s">
        <v>180</v>
      </c>
      <c r="K130" s="167" t="s">
        <v>825</v>
      </c>
      <c r="L130" s="93">
        <f>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0.75</v>
      </c>
      <c r="M130" s="93"/>
      <c r="O130" s="486" t="s">
        <v>988</v>
      </c>
    </row>
    <row r="131" spans="1:15" s="137" customFormat="1" ht="165">
      <c r="A131" s="120">
        <v>132</v>
      </c>
      <c r="B131" s="138"/>
      <c r="C131" s="92"/>
      <c r="D131" s="92"/>
      <c r="E131" s="92"/>
      <c r="F131" s="92" t="s">
        <v>155</v>
      </c>
      <c r="G131" s="480" t="s">
        <v>487</v>
      </c>
      <c r="H131" s="335"/>
      <c r="I131" s="408" t="s">
        <v>800</v>
      </c>
      <c r="J131" s="335" t="s">
        <v>156</v>
      </c>
      <c r="K131" s="167" t="s">
        <v>829</v>
      </c>
      <c r="L131" s="93">
        <f>IF(J131="Ya/Tidak",IF(K131="Ya",1,IF(K131="Tidak",0,"Blm Diisi")),IF(J131="A/B/C",IF(K131="A",1,IF(K131="B",0.5,IF(K131="C",0,"Blm Diisi"))),IF(J131="A/B/C/D",IF(K131="A",1,IF(K131="B",0.67,IF(K131="C",0.33,IF(K131="D",0,"Blm Diisi")))),IF(J131="A/B/C/D/E",IF(K131="A",1,IF(K131="B",0.75,IF(K131="C",0.5,IF(K131="D",0.25,IF(K131="E",0,"Blm Diisi"))))),IF(J131="%",IF(K131="","Blm Diisi",K131),IF(J131="Jumlah",IF(K131="","Blm Diisi",""),IF(J131="Rupiah",IF(K131="","Blm Diisi",""),IF(J131="","","-"))))))))</f>
        <v>0</v>
      </c>
      <c r="M131" s="93"/>
      <c r="O131" s="299"/>
    </row>
    <row r="132" spans="1:15" s="137" customFormat="1" ht="105">
      <c r="A132" s="85">
        <v>133</v>
      </c>
      <c r="B132" s="138"/>
      <c r="C132" s="92"/>
      <c r="D132" s="92"/>
      <c r="E132" s="92"/>
      <c r="F132" s="92" t="s">
        <v>157</v>
      </c>
      <c r="G132" s="480" t="s">
        <v>488</v>
      </c>
      <c r="H132" s="335"/>
      <c r="I132" s="408" t="s">
        <v>801</v>
      </c>
      <c r="J132" s="335" t="s">
        <v>156</v>
      </c>
      <c r="K132" s="167" t="s">
        <v>825</v>
      </c>
      <c r="L132" s="93">
        <f>IF(J132="Ya/Tidak",IF(K132="Ya",1,IF(K132="Tidak",0,"Blm Diisi")),IF(J132="A/B/C",IF(K132="A",1,IF(K132="B",0.5,IF(K132="C",0,"Blm Diisi"))),IF(J132="A/B/C/D",IF(K132="A",1,IF(K132="B",0.67,IF(K132="C",0.33,IF(K132="D",0,"Blm Diisi")))),IF(J132="A/B/C/D/E",IF(K132="A",1,IF(K132="B",0.75,IF(K132="C",0.5,IF(K132="D",0.25,IF(K132="E",0,"Blm Diisi"))))),IF(J132="%",IF(K132="","Blm Diisi",K132),IF(J132="Jumlah",IF(K132="","Blm Diisi",""),IF(J132="Rupiah",IF(K132="","Blm Diisi",""),IF(J132="","","-"))))))))</f>
        <v>0.67</v>
      </c>
      <c r="M132" s="93"/>
      <c r="O132" s="486" t="s">
        <v>988</v>
      </c>
    </row>
    <row r="133" spans="1:15" s="137" customFormat="1" ht="90">
      <c r="A133" s="120">
        <v>134</v>
      </c>
      <c r="B133" s="138"/>
      <c r="C133" s="92"/>
      <c r="D133" s="92"/>
      <c r="E133" s="92"/>
      <c r="F133" s="92" t="s">
        <v>164</v>
      </c>
      <c r="G133" s="480" t="s">
        <v>802</v>
      </c>
      <c r="H133" s="335"/>
      <c r="I133" s="408" t="s">
        <v>803</v>
      </c>
      <c r="J133" s="335" t="s">
        <v>154</v>
      </c>
      <c r="K133" s="167" t="s">
        <v>825</v>
      </c>
      <c r="L133" s="93">
        <f>IF(J133="Ya/Tidak",IF(K133="Ya",1,IF(K133="Tidak",0,"Blm Diisi")),IF(J133="A/B/C",IF(K133="A",1,IF(K133="B",0.5,IF(K133="C",0,"Blm Diisi"))),IF(J133="A/B/C/D",IF(K133="A",1,IF(K133="B",0.67,IF(K133="C",0.33,IF(K133="D",0,"Blm Diisi")))),IF(J133="A/B/C/D/E",IF(K133="A",1,IF(K133="B",0.75,IF(K133="C",0.5,IF(K133="D",0.25,IF(K133="E",0,"Blm Diisi"))))),IF(J133="%",IF(K133="","Blm Diisi",K133),IF(J133="Jumlah",IF(K133="","Blm Diisi",""),IF(J133="Rupiah",IF(K133="","Blm Diisi",""),IF(J133="","","-"))))))))</f>
        <v>0.5</v>
      </c>
      <c r="M133" s="93"/>
      <c r="O133" s="486" t="s">
        <v>987</v>
      </c>
    </row>
    <row r="134" spans="1:15">
      <c r="A134" s="85">
        <v>135</v>
      </c>
      <c r="B134" s="96"/>
      <c r="C134" s="91"/>
      <c r="D134" s="91"/>
      <c r="E134" s="91" t="s">
        <v>15</v>
      </c>
      <c r="F134" s="547" t="s">
        <v>102</v>
      </c>
      <c r="G134" s="548"/>
      <c r="H134" s="108">
        <v>0.7</v>
      </c>
      <c r="I134" s="128"/>
      <c r="J134" s="108"/>
      <c r="K134" s="108"/>
      <c r="L134" s="108">
        <f>AVERAGE(L135:L137)*H134</f>
        <v>0.40833333333333333</v>
      </c>
      <c r="M134" s="108"/>
      <c r="O134" s="128"/>
    </row>
    <row r="135" spans="1:15" s="137" customFormat="1" ht="135">
      <c r="A135" s="120">
        <v>136</v>
      </c>
      <c r="B135" s="138"/>
      <c r="C135" s="92"/>
      <c r="D135" s="92"/>
      <c r="E135" s="92"/>
      <c r="F135" s="92" t="s">
        <v>152</v>
      </c>
      <c r="G135" s="480" t="s">
        <v>529</v>
      </c>
      <c r="H135" s="335"/>
      <c r="I135" s="408" t="s">
        <v>651</v>
      </c>
      <c r="J135" s="335" t="s">
        <v>180</v>
      </c>
      <c r="K135" s="167" t="s">
        <v>829</v>
      </c>
      <c r="L135" s="93">
        <f>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0.25</v>
      </c>
      <c r="M135" s="93"/>
      <c r="O135" s="299"/>
    </row>
    <row r="136" spans="1:15" s="137" customFormat="1" ht="75">
      <c r="A136" s="85">
        <v>137</v>
      </c>
      <c r="B136" s="138"/>
      <c r="C136" s="92"/>
      <c r="D136" s="92"/>
      <c r="E136" s="92"/>
      <c r="F136" s="92" t="s">
        <v>155</v>
      </c>
      <c r="G136" s="480" t="s">
        <v>530</v>
      </c>
      <c r="H136" s="335"/>
      <c r="I136" s="408" t="s">
        <v>805</v>
      </c>
      <c r="J136" s="441" t="s">
        <v>154</v>
      </c>
      <c r="K136" s="167" t="s">
        <v>825</v>
      </c>
      <c r="L136" s="93">
        <f>IF(J136="Ya/Tidak",IF(K136="Ya",1,IF(K136="Tidak",0,"Blm Diisi")),IF(J136="A/B/C",IF(K136="A",1,IF(K136="B",0.5,IF(K136="C",0,"Blm Diisi"))),IF(J136="A/B/C/D",IF(K136="A",1,IF(K136="B",0.67,IF(K136="C",0.33,IF(K136="D",0,"Blm Diisi")))),IF(J136="A/B/C/D/E",IF(K136="A",1,IF(K136="B",0.75,IF(K136="C",0.5,IF(K136="D",0.25,IF(K136="E",0,"Blm Diisi"))))),IF(J136="%",IF(K136="","Blm Diisi",K136),IF(J136="Jumlah",IF(K136="","Blm Diisi",""),IF(J136="Rupiah",IF(K136="","Blm Diisi",""),IF(J136="","","-"))))))))</f>
        <v>0.5</v>
      </c>
      <c r="M136" s="93"/>
      <c r="O136" s="299"/>
    </row>
    <row r="137" spans="1:15" s="137" customFormat="1" ht="90">
      <c r="A137" s="120">
        <v>138</v>
      </c>
      <c r="B137" s="138"/>
      <c r="C137" s="92"/>
      <c r="D137" s="92"/>
      <c r="E137" s="92"/>
      <c r="F137" s="92" t="s">
        <v>157</v>
      </c>
      <c r="G137" s="480" t="s">
        <v>531</v>
      </c>
      <c r="H137" s="335"/>
      <c r="I137" s="408" t="s">
        <v>532</v>
      </c>
      <c r="J137" s="335" t="s">
        <v>156</v>
      </c>
      <c r="K137" s="167" t="s">
        <v>824</v>
      </c>
      <c r="L137" s="93">
        <f>IF(J137="Ya/Tidak",IF(K137="Ya",1,IF(K137="Tidak",0,"Blm Diisi")),IF(J137="A/B/C",IF(K137="A",1,IF(K137="B",0.5,IF(K137="C",0,"Blm Diisi"))),IF(J137="A/B/C/D",IF(K137="A",1,IF(K137="B",0.67,IF(K137="C",0.33,IF(K137="D",0,"Blm Diisi")))),IF(J137="A/B/C/D/E",IF(K137="A",1,IF(K137="B",0.75,IF(K137="C",0.5,IF(K137="D",0.25,IF(K137="E",0,"Blm Diisi"))))),IF(J137="%",IF(K137="","Blm Diisi",K137),IF(J137="Jumlah",IF(K137="","Blm Diisi",""),IF(J137="Rupiah",IF(K137="","Blm Diisi",""),IF(J137="","","-"))))))))</f>
        <v>1</v>
      </c>
      <c r="M137" s="93"/>
      <c r="O137" s="299"/>
    </row>
    <row r="138" spans="1:15">
      <c r="A138" s="85">
        <v>139</v>
      </c>
      <c r="B138" s="96"/>
      <c r="C138" s="91"/>
      <c r="D138" s="91"/>
      <c r="E138" s="91" t="s">
        <v>32</v>
      </c>
      <c r="F138" s="547" t="s">
        <v>101</v>
      </c>
      <c r="G138" s="548"/>
      <c r="H138" s="108">
        <v>0.4</v>
      </c>
      <c r="I138" s="128"/>
      <c r="J138" s="108"/>
      <c r="K138" s="108"/>
      <c r="L138" s="108">
        <f>AVERAGE(L139:L140)*H138</f>
        <v>0.23399999999999999</v>
      </c>
      <c r="M138" s="108"/>
      <c r="O138" s="128"/>
    </row>
    <row r="139" spans="1:15" s="137" customFormat="1" ht="120">
      <c r="A139" s="120">
        <v>140</v>
      </c>
      <c r="B139" s="138"/>
      <c r="C139" s="92"/>
      <c r="D139" s="157"/>
      <c r="E139" s="157"/>
      <c r="F139" s="92" t="s">
        <v>152</v>
      </c>
      <c r="G139" s="479" t="s">
        <v>489</v>
      </c>
      <c r="H139" s="335"/>
      <c r="I139" s="418" t="s">
        <v>652</v>
      </c>
      <c r="J139" s="335" t="s">
        <v>156</v>
      </c>
      <c r="K139" s="167" t="s">
        <v>825</v>
      </c>
      <c r="L139" s="93">
        <f>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0.67</v>
      </c>
      <c r="M139" s="93"/>
      <c r="O139" s="299"/>
    </row>
    <row r="140" spans="1:15" s="137" customFormat="1" ht="45">
      <c r="A140" s="85">
        <v>141</v>
      </c>
      <c r="B140" s="138"/>
      <c r="C140" s="92"/>
      <c r="D140" s="157"/>
      <c r="E140" s="157"/>
      <c r="F140" s="92" t="s">
        <v>155</v>
      </c>
      <c r="G140" s="479" t="s">
        <v>490</v>
      </c>
      <c r="H140" s="335"/>
      <c r="I140" s="418" t="s">
        <v>491</v>
      </c>
      <c r="J140" s="441" t="s">
        <v>154</v>
      </c>
      <c r="K140" s="167" t="s">
        <v>825</v>
      </c>
      <c r="L140" s="93">
        <f>IF(J140="Ya/Tidak",IF(K140="Ya",1,IF(K140="Tidak",0,"Blm Diisi")),IF(J140="A/B/C",IF(K140="A",1,IF(K140="B",0.5,IF(K140="C",0,"Blm Diisi"))),IF(J140="A/B/C/D",IF(K140="A",1,IF(K140="B",0.67,IF(K140="C",0.33,IF(K140="D",0,"Blm Diisi")))),IF(J140="A/B/C/D/E",IF(K140="A",1,IF(K140="B",0.75,IF(K140="C",0.5,IF(K140="D",0.25,IF(K140="E",0,"Blm Diisi"))))),IF(J140="%",IF(K140="","Blm Diisi",K140),IF(J140="Jumlah",IF(K140="","Blm Diisi",""),IF(J140="Rupiah",IF(K140="","Blm Diisi",""),IF(J140="","","-"))))))))</f>
        <v>0.5</v>
      </c>
      <c r="M140" s="162"/>
      <c r="O140" s="299"/>
    </row>
    <row r="141" spans="1:15">
      <c r="A141" s="85">
        <v>163</v>
      </c>
      <c r="B141" s="86"/>
      <c r="C141" s="86" t="s">
        <v>57</v>
      </c>
      <c r="D141" s="601" t="s">
        <v>602</v>
      </c>
      <c r="E141" s="602"/>
      <c r="F141" s="602"/>
      <c r="G141" s="602"/>
      <c r="H141" s="159">
        <f>SUM(H142,H154,H160,H163,H173,H183,H204,H223)</f>
        <v>21.7</v>
      </c>
      <c r="I141" s="163"/>
      <c r="J141" s="87"/>
      <c r="K141" s="87"/>
      <c r="L141" s="87" t="e">
        <f>SUM(L142,L154,L160,L163,L173,L183,L204,L223)</f>
        <v>#DIV/0!</v>
      </c>
      <c r="M141" s="87"/>
      <c r="O141" s="226"/>
    </row>
    <row r="142" spans="1:15">
      <c r="A142" s="120">
        <v>164</v>
      </c>
      <c r="B142" s="97"/>
      <c r="C142" s="98"/>
      <c r="D142" s="105">
        <v>1</v>
      </c>
      <c r="E142" s="614" t="s">
        <v>8</v>
      </c>
      <c r="F142" s="615"/>
      <c r="G142" s="616"/>
      <c r="H142" s="28">
        <f>SUM(H143:H152)</f>
        <v>3</v>
      </c>
      <c r="I142" s="124"/>
      <c r="J142" s="28"/>
      <c r="K142" s="28"/>
      <c r="L142" s="28">
        <f>SUM(L143,L150,L152)</f>
        <v>1.835</v>
      </c>
      <c r="M142" s="28"/>
      <c r="O142" s="124"/>
    </row>
    <row r="143" spans="1:15">
      <c r="A143" s="85">
        <v>165</v>
      </c>
      <c r="B143" s="96"/>
      <c r="C143" s="91"/>
      <c r="D143" s="91"/>
      <c r="E143" s="91" t="s">
        <v>9</v>
      </c>
      <c r="F143" s="551" t="s">
        <v>114</v>
      </c>
      <c r="G143" s="552"/>
      <c r="H143" s="108">
        <v>1.5</v>
      </c>
      <c r="I143" s="128"/>
      <c r="J143" s="108"/>
      <c r="K143" s="108"/>
      <c r="L143" s="108">
        <f>AVERAGE(L144:L149)*H143</f>
        <v>1.5</v>
      </c>
      <c r="M143" s="108"/>
      <c r="O143" s="128"/>
    </row>
    <row r="144" spans="1:15" s="137" customFormat="1" ht="30">
      <c r="A144" s="120">
        <v>166</v>
      </c>
      <c r="B144" s="138"/>
      <c r="C144" s="92"/>
      <c r="D144" s="92"/>
      <c r="E144" s="92"/>
      <c r="F144" s="84" t="s">
        <v>152</v>
      </c>
      <c r="G144" s="482" t="s">
        <v>182</v>
      </c>
      <c r="H144" s="93" t="s">
        <v>183</v>
      </c>
      <c r="I144" s="129" t="s">
        <v>184</v>
      </c>
      <c r="J144" s="93" t="s">
        <v>185</v>
      </c>
      <c r="K144" s="208">
        <f>IF(OR(K145="",K146=""),"Blm Diisi",IF(K146/K145&gt;1,1,K146/K145))</f>
        <v>1</v>
      </c>
      <c r="L144" s="93">
        <f t="shared" ref="L144:L149" si="6">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1</v>
      </c>
      <c r="M144" s="93"/>
      <c r="O144" s="486" t="s">
        <v>966</v>
      </c>
    </row>
    <row r="145" spans="1:15" s="137" customFormat="1">
      <c r="A145" s="85">
        <v>167</v>
      </c>
      <c r="B145" s="138"/>
      <c r="C145" s="92"/>
      <c r="D145" s="92"/>
      <c r="E145" s="92"/>
      <c r="F145" s="84" t="s">
        <v>183</v>
      </c>
      <c r="G145" s="140" t="s">
        <v>189</v>
      </c>
      <c r="H145" s="93" t="s">
        <v>183</v>
      </c>
      <c r="I145" s="129" t="s">
        <v>183</v>
      </c>
      <c r="J145" s="93" t="s">
        <v>186</v>
      </c>
      <c r="K145" s="300">
        <v>1</v>
      </c>
      <c r="L145" s="93" t="str">
        <f t="shared" si="6"/>
        <v/>
      </c>
      <c r="M145" s="93"/>
      <c r="O145" s="299"/>
    </row>
    <row r="146" spans="1:15" s="137" customFormat="1">
      <c r="A146" s="120">
        <v>168</v>
      </c>
      <c r="B146" s="138"/>
      <c r="C146" s="92"/>
      <c r="D146" s="92"/>
      <c r="E146" s="92"/>
      <c r="F146" s="84" t="s">
        <v>183</v>
      </c>
      <c r="G146" s="140" t="s">
        <v>190</v>
      </c>
      <c r="H146" s="93" t="s">
        <v>183</v>
      </c>
      <c r="I146" s="129" t="s">
        <v>183</v>
      </c>
      <c r="J146" s="93" t="s">
        <v>186</v>
      </c>
      <c r="K146" s="300">
        <v>1</v>
      </c>
      <c r="L146" s="93" t="str">
        <f t="shared" si="6"/>
        <v/>
      </c>
      <c r="M146" s="93"/>
      <c r="O146" s="299"/>
    </row>
    <row r="147" spans="1:15" s="137" customFormat="1" ht="45">
      <c r="A147" s="85">
        <v>169</v>
      </c>
      <c r="B147" s="138"/>
      <c r="C147" s="92"/>
      <c r="D147" s="92"/>
      <c r="E147" s="92"/>
      <c r="F147" s="84" t="s">
        <v>155</v>
      </c>
      <c r="G147" s="482" t="s">
        <v>187</v>
      </c>
      <c r="H147" s="93"/>
      <c r="I147" s="129" t="s">
        <v>188</v>
      </c>
      <c r="J147" s="93" t="s">
        <v>185</v>
      </c>
      <c r="K147" s="208">
        <f>IF(OR(K148="",K149=""),"Blm Diisi",IF(K149/K148&gt;1,1,K149/K148))</f>
        <v>1</v>
      </c>
      <c r="L147" s="93">
        <f t="shared" si="6"/>
        <v>1</v>
      </c>
      <c r="M147" s="93"/>
      <c r="O147" s="299"/>
    </row>
    <row r="148" spans="1:15" s="137" customFormat="1">
      <c r="A148" s="120">
        <v>170</v>
      </c>
      <c r="B148" s="138"/>
      <c r="C148" s="92"/>
      <c r="D148" s="92"/>
      <c r="E148" s="92"/>
      <c r="F148" s="84"/>
      <c r="G148" s="140" t="s">
        <v>190</v>
      </c>
      <c r="H148" s="93"/>
      <c r="I148" s="129"/>
      <c r="J148" s="93" t="s">
        <v>186</v>
      </c>
      <c r="K148" s="300">
        <v>1</v>
      </c>
      <c r="L148" s="93" t="str">
        <f t="shared" si="6"/>
        <v/>
      </c>
      <c r="M148" s="93"/>
      <c r="O148" s="299"/>
    </row>
    <row r="149" spans="1:15" s="137" customFormat="1" ht="45">
      <c r="A149" s="85">
        <v>171</v>
      </c>
      <c r="B149" s="138"/>
      <c r="C149" s="92"/>
      <c r="D149" s="92"/>
      <c r="E149" s="92"/>
      <c r="F149" s="84"/>
      <c r="G149" s="140" t="s">
        <v>191</v>
      </c>
      <c r="H149" s="93"/>
      <c r="I149" s="129"/>
      <c r="J149" s="93" t="s">
        <v>186</v>
      </c>
      <c r="K149" s="300">
        <v>1</v>
      </c>
      <c r="L149" s="93" t="str">
        <f t="shared" si="6"/>
        <v/>
      </c>
      <c r="M149" s="93"/>
      <c r="O149" s="299"/>
    </row>
    <row r="150" spans="1:15">
      <c r="A150" s="85">
        <v>175</v>
      </c>
      <c r="B150" s="96"/>
      <c r="C150" s="91"/>
      <c r="D150" s="91"/>
      <c r="E150" s="91" t="s">
        <v>11</v>
      </c>
      <c r="F150" s="551" t="s">
        <v>115</v>
      </c>
      <c r="G150" s="552"/>
      <c r="H150" s="108">
        <v>1</v>
      </c>
      <c r="I150" s="128"/>
      <c r="J150" s="108"/>
      <c r="K150" s="108"/>
      <c r="L150" s="108">
        <f>AVERAGE(L151:L151)*H150</f>
        <v>0</v>
      </c>
      <c r="M150" s="108"/>
      <c r="O150" s="128"/>
    </row>
    <row r="151" spans="1:15" s="137" customFormat="1" ht="165">
      <c r="A151" s="120">
        <v>176</v>
      </c>
      <c r="B151" s="138"/>
      <c r="C151" s="92"/>
      <c r="D151" s="92"/>
      <c r="E151" s="92"/>
      <c r="F151" s="156" t="s">
        <v>59</v>
      </c>
      <c r="G151" s="482" t="s">
        <v>606</v>
      </c>
      <c r="H151" s="93"/>
      <c r="I151" s="129" t="s">
        <v>506</v>
      </c>
      <c r="J151" s="93" t="s">
        <v>180</v>
      </c>
      <c r="K151" s="167" t="s">
        <v>830</v>
      </c>
      <c r="L151" s="93">
        <f>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0</v>
      </c>
      <c r="M151" s="93"/>
      <c r="O151" s="486" t="s">
        <v>960</v>
      </c>
    </row>
    <row r="152" spans="1:15" ht="30">
      <c r="A152" s="85">
        <v>181</v>
      </c>
      <c r="B152" s="96"/>
      <c r="C152" s="91"/>
      <c r="D152" s="91"/>
      <c r="E152" s="91" t="s">
        <v>13</v>
      </c>
      <c r="F152" s="551" t="s">
        <v>116</v>
      </c>
      <c r="G152" s="552"/>
      <c r="H152" s="108">
        <v>0.5</v>
      </c>
      <c r="I152" s="128"/>
      <c r="J152" s="108"/>
      <c r="K152" s="108"/>
      <c r="L152" s="108">
        <f>AVERAGE(L153)*H152</f>
        <v>0.33500000000000002</v>
      </c>
      <c r="M152" s="108"/>
      <c r="O152" s="128"/>
    </row>
    <row r="153" spans="1:15" s="137" customFormat="1" ht="135">
      <c r="A153" s="120">
        <v>182</v>
      </c>
      <c r="B153" s="138"/>
      <c r="C153" s="92"/>
      <c r="D153" s="92"/>
      <c r="E153" s="84"/>
      <c r="F153" s="141" t="s">
        <v>59</v>
      </c>
      <c r="G153" s="296" t="s">
        <v>199</v>
      </c>
      <c r="H153" s="93"/>
      <c r="I153" s="129" t="s">
        <v>200</v>
      </c>
      <c r="J153" s="93" t="s">
        <v>156</v>
      </c>
      <c r="K153" s="167" t="s">
        <v>825</v>
      </c>
      <c r="L153" s="93">
        <f>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0.67</v>
      </c>
      <c r="M153" s="93"/>
      <c r="O153" s="486" t="s">
        <v>994</v>
      </c>
    </row>
    <row r="154" spans="1:15">
      <c r="A154" s="85">
        <v>183</v>
      </c>
      <c r="B154" s="97"/>
      <c r="C154" s="98"/>
      <c r="D154" s="98">
        <v>2</v>
      </c>
      <c r="E154" s="614" t="s">
        <v>17</v>
      </c>
      <c r="F154" s="615"/>
      <c r="G154" s="616"/>
      <c r="H154" s="28">
        <f>SUM(H155:H159)</f>
        <v>2</v>
      </c>
      <c r="I154" s="124"/>
      <c r="J154" s="28"/>
      <c r="K154" s="28"/>
      <c r="L154" s="28">
        <f>L155</f>
        <v>1</v>
      </c>
      <c r="M154" s="28"/>
      <c r="O154" s="124"/>
    </row>
    <row r="155" spans="1:15">
      <c r="A155" s="120">
        <v>184</v>
      </c>
      <c r="B155" s="96"/>
      <c r="C155" s="91"/>
      <c r="D155" s="91"/>
      <c r="E155" s="104" t="s">
        <v>59</v>
      </c>
      <c r="F155" s="551" t="s">
        <v>119</v>
      </c>
      <c r="G155" s="552"/>
      <c r="H155" s="108">
        <v>2</v>
      </c>
      <c r="I155" s="128"/>
      <c r="J155" s="108"/>
      <c r="K155" s="108"/>
      <c r="L155" s="108">
        <f>AVERAGE(L156:L157)*H155</f>
        <v>1</v>
      </c>
      <c r="M155" s="108"/>
      <c r="O155" s="128"/>
    </row>
    <row r="156" spans="1:15" s="137" customFormat="1" ht="90">
      <c r="A156" s="85">
        <v>185</v>
      </c>
      <c r="B156" s="138"/>
      <c r="C156" s="92"/>
      <c r="D156" s="92"/>
      <c r="E156" s="92"/>
      <c r="F156" s="92" t="s">
        <v>152</v>
      </c>
      <c r="G156" s="296" t="s">
        <v>593</v>
      </c>
      <c r="H156" s="93"/>
      <c r="I156" s="129" t="s">
        <v>208</v>
      </c>
      <c r="J156" s="93" t="s">
        <v>154</v>
      </c>
      <c r="K156" s="167" t="s">
        <v>827</v>
      </c>
      <c r="L156" s="93">
        <f>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0</v>
      </c>
      <c r="M156" s="93"/>
      <c r="O156" s="299"/>
    </row>
    <row r="157" spans="1:15" s="137" customFormat="1" ht="75">
      <c r="A157" s="120">
        <v>186</v>
      </c>
      <c r="B157" s="138"/>
      <c r="C157" s="92"/>
      <c r="D157" s="92"/>
      <c r="E157" s="92"/>
      <c r="F157" s="92" t="s">
        <v>155</v>
      </c>
      <c r="G157" s="296" t="s">
        <v>535</v>
      </c>
      <c r="H157" s="93"/>
      <c r="I157" s="129" t="s">
        <v>209</v>
      </c>
      <c r="J157" s="93" t="s">
        <v>185</v>
      </c>
      <c r="K157" s="208">
        <f>IF(OR(K158="",K159=""),"Blm Diisi",IF(K159/K158&gt;1,1,K159/K158))</f>
        <v>1</v>
      </c>
      <c r="L157" s="93">
        <f>IF(J157="Ya/Tidak",IF(K157="Ya",1,IF(K157="Tidak",0,"Blm Diisi")),IF(J157="A/B/C",IF(K157="A",1,IF(K157="B",0.5,IF(K157="C",0,"Blm Diisi"))),IF(J157="A/B/C/D",IF(K157="A",1,IF(K157="B",0.67,IF(K157="C",0.33,IF(K157="D",0,"Blm Diisi")))),IF(J157="A/B/C/D/E",IF(K157="A",1,IF(K157="B",0.75,IF(K157="C",0.5,IF(K157="D",0.25,IF(K157="E",0,"Blm Diisi"))))),IF(J157="%",IF(K157="","Blm Diisi",K157),IF(J157="Jumlah",IF(K157="","Blm Diisi",""),IF(J157="Rupiah",IF(K157="","Blm Diisi",""),IF(J157="","","-"))))))))</f>
        <v>1</v>
      </c>
      <c r="M157" s="93"/>
      <c r="O157" s="299"/>
    </row>
    <row r="158" spans="1:15" s="137" customFormat="1" ht="45">
      <c r="A158" s="85">
        <v>187</v>
      </c>
      <c r="B158" s="138"/>
      <c r="C158" s="92"/>
      <c r="D158" s="92"/>
      <c r="E158" s="92"/>
      <c r="F158" s="92" t="s">
        <v>183</v>
      </c>
      <c r="G158" s="143" t="s">
        <v>206</v>
      </c>
      <c r="H158" s="93"/>
      <c r="I158" s="129"/>
      <c r="J158" s="93" t="s">
        <v>186</v>
      </c>
      <c r="K158" s="300">
        <v>2</v>
      </c>
      <c r="L158" s="93" t="str">
        <f>IF(J158="Ya/Tidak",IF(K158="Ya",1,IF(K158="Tidak",0,"Blm Diisi")),IF(J158="A/B/C",IF(K158="A",1,IF(K158="B",0.5,IF(K158="C",0,"Blm Diisi"))),IF(J158="A/B/C/D",IF(K158="A",1,IF(K158="B",0.67,IF(K158="C",0.33,IF(K158="D",0,"Blm Diisi")))),IF(J158="A/B/C/D/E",IF(K158="A",1,IF(K158="B",0.75,IF(K158="C",0.5,IF(K158="D",0.25,IF(K158="E",0,"Blm Diisi"))))),IF(J158="%",IF(K158="","Blm Diisi",K158),IF(J158="Jumlah",IF(K158="","Blm Diisi",""),IF(J158="Rupiah",IF(K158="","Blm Diisi",""),IF(J158="","","-"))))))))</f>
        <v/>
      </c>
      <c r="M158" s="93"/>
      <c r="O158" s="299"/>
    </row>
    <row r="159" spans="1:15" s="137" customFormat="1" ht="75">
      <c r="A159" s="120">
        <v>188</v>
      </c>
      <c r="B159" s="138"/>
      <c r="C159" s="92"/>
      <c r="D159" s="92"/>
      <c r="E159" s="92"/>
      <c r="F159" s="92" t="s">
        <v>183</v>
      </c>
      <c r="G159" s="143" t="s">
        <v>207</v>
      </c>
      <c r="H159" s="93"/>
      <c r="I159" s="129"/>
      <c r="J159" s="93" t="s">
        <v>186</v>
      </c>
      <c r="K159" s="300">
        <v>2</v>
      </c>
      <c r="L159" s="93" t="str">
        <f>IF(J159="Ya/Tidak",IF(K159="Ya",1,IF(K159="Tidak",0,"Blm Diisi")),IF(J159="A/B/C",IF(K159="A",1,IF(K159="B",0.5,IF(K159="C",0,"Blm Diisi"))),IF(J159="A/B/C/D",IF(K159="A",1,IF(K159="B",0.67,IF(K159="C",0.33,IF(K159="D",0,"Blm Diisi")))),IF(J159="A/B/C/D/E",IF(K159="A",1,IF(K159="B",0.75,IF(K159="C",0.5,IF(K159="D",0.25,IF(K159="E",0,"Blm Diisi"))))),IF(J159="%",IF(K159="","Blm Diisi",K159),IF(J159="Jumlah",IF(K159="","Blm Diisi",""),IF(J159="Rupiah",IF(K159="","Blm Diisi",""),IF(J159="","","-"))))))))</f>
        <v/>
      </c>
      <c r="M159" s="93"/>
      <c r="O159" s="299"/>
    </row>
    <row r="160" spans="1:15">
      <c r="A160" s="85">
        <v>189</v>
      </c>
      <c r="B160" s="97"/>
      <c r="C160" s="97"/>
      <c r="D160" s="105">
        <v>3</v>
      </c>
      <c r="E160" s="614" t="s">
        <v>20</v>
      </c>
      <c r="F160" s="615"/>
      <c r="G160" s="616"/>
      <c r="H160" s="28">
        <f>SUM(H161:H162)</f>
        <v>1.5</v>
      </c>
      <c r="I160" s="124"/>
      <c r="J160" s="28"/>
      <c r="K160" s="28"/>
      <c r="L160" s="28">
        <f>L161</f>
        <v>0</v>
      </c>
      <c r="M160" s="28"/>
      <c r="O160" s="124"/>
    </row>
    <row r="161" spans="1:15">
      <c r="A161" s="120">
        <v>190</v>
      </c>
      <c r="B161" s="96"/>
      <c r="C161" s="91"/>
      <c r="D161" s="91"/>
      <c r="E161" s="104" t="s">
        <v>59</v>
      </c>
      <c r="F161" s="551" t="s">
        <v>61</v>
      </c>
      <c r="G161" s="552"/>
      <c r="H161" s="108">
        <v>1.5</v>
      </c>
      <c r="I161" s="128"/>
      <c r="J161" s="108"/>
      <c r="K161" s="108"/>
      <c r="L161" s="108">
        <f>AVERAGE(L162)*H161</f>
        <v>0</v>
      </c>
      <c r="M161" s="108"/>
      <c r="O161" s="128"/>
    </row>
    <row r="162" spans="1:15" s="137" customFormat="1" ht="105">
      <c r="A162" s="85">
        <v>191</v>
      </c>
      <c r="B162" s="138"/>
      <c r="C162" s="92"/>
      <c r="D162" s="92"/>
      <c r="E162" s="92"/>
      <c r="F162" s="141" t="s">
        <v>59</v>
      </c>
      <c r="G162" s="296" t="s">
        <v>244</v>
      </c>
      <c r="H162" s="93"/>
      <c r="I162" s="129" t="s">
        <v>547</v>
      </c>
      <c r="J162" s="93" t="s">
        <v>154</v>
      </c>
      <c r="K162" s="167" t="s">
        <v>827</v>
      </c>
      <c r="L162" s="93">
        <f>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0</v>
      </c>
      <c r="M162" s="93"/>
      <c r="O162" s="486" t="s">
        <v>995</v>
      </c>
    </row>
    <row r="163" spans="1:15">
      <c r="A163" s="120">
        <v>192</v>
      </c>
      <c r="B163" s="97"/>
      <c r="C163" s="97"/>
      <c r="D163" s="98">
        <v>4</v>
      </c>
      <c r="E163" s="614" t="s">
        <v>23</v>
      </c>
      <c r="F163" s="615"/>
      <c r="G163" s="616"/>
      <c r="H163" s="28">
        <f>SUM(H164,H166,H169)</f>
        <v>3.75</v>
      </c>
      <c r="I163" s="124"/>
      <c r="J163" s="28"/>
      <c r="K163" s="28"/>
      <c r="L163" s="28">
        <f>SUM(L164,L166,L169)</f>
        <v>1.2916666666666665</v>
      </c>
      <c r="M163" s="28"/>
      <c r="O163" s="124"/>
    </row>
    <row r="164" spans="1:15">
      <c r="A164" s="85">
        <v>193</v>
      </c>
      <c r="B164" s="96"/>
      <c r="C164" s="91"/>
      <c r="D164" s="91"/>
      <c r="E164" s="91" t="s">
        <v>9</v>
      </c>
      <c r="F164" s="551" t="s">
        <v>127</v>
      </c>
      <c r="G164" s="552"/>
      <c r="H164" s="108">
        <v>0.5</v>
      </c>
      <c r="I164" s="128"/>
      <c r="J164" s="108"/>
      <c r="K164" s="108"/>
      <c r="L164" s="108">
        <f>AVERAGE(L165)*H164</f>
        <v>0</v>
      </c>
      <c r="M164" s="108"/>
      <c r="O164" s="128"/>
    </row>
    <row r="165" spans="1:15" s="137" customFormat="1" ht="120">
      <c r="A165" s="120">
        <v>194</v>
      </c>
      <c r="B165" s="138"/>
      <c r="C165" s="92"/>
      <c r="D165" s="92"/>
      <c r="E165" s="92"/>
      <c r="F165" s="141" t="s">
        <v>59</v>
      </c>
      <c r="G165" s="296" t="s">
        <v>271</v>
      </c>
      <c r="H165" s="93"/>
      <c r="I165" s="129" t="s">
        <v>272</v>
      </c>
      <c r="J165" s="93" t="s">
        <v>156</v>
      </c>
      <c r="K165" s="167" t="s">
        <v>829</v>
      </c>
      <c r="L165" s="93">
        <f>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0</v>
      </c>
      <c r="M165" s="93"/>
      <c r="O165" s="299"/>
    </row>
    <row r="166" spans="1:15">
      <c r="A166" s="85">
        <v>195</v>
      </c>
      <c r="B166" s="96"/>
      <c r="C166" s="91"/>
      <c r="D166" s="91"/>
      <c r="E166" s="91" t="s">
        <v>11</v>
      </c>
      <c r="F166" s="551" t="s">
        <v>128</v>
      </c>
      <c r="G166" s="552"/>
      <c r="H166" s="108">
        <v>1.25</v>
      </c>
      <c r="I166" s="128"/>
      <c r="J166" s="108"/>
      <c r="K166" s="108"/>
      <c r="L166" s="108">
        <f>AVERAGE(L167:L168)*H166</f>
        <v>0.625</v>
      </c>
      <c r="M166" s="108"/>
      <c r="O166" s="128"/>
    </row>
    <row r="167" spans="1:15" s="137" customFormat="1" ht="90">
      <c r="A167" s="120">
        <v>196</v>
      </c>
      <c r="B167" s="138"/>
      <c r="C167" s="92"/>
      <c r="D167" s="92"/>
      <c r="E167" s="92"/>
      <c r="F167" s="92" t="s">
        <v>152</v>
      </c>
      <c r="G167" s="296" t="s">
        <v>273</v>
      </c>
      <c r="H167" s="93"/>
      <c r="I167" s="129" t="s">
        <v>510</v>
      </c>
      <c r="J167" s="93" t="s">
        <v>154</v>
      </c>
      <c r="K167" s="167" t="s">
        <v>825</v>
      </c>
      <c r="L167" s="93">
        <f>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0.5</v>
      </c>
      <c r="M167" s="93"/>
      <c r="O167" s="299"/>
    </row>
    <row r="168" spans="1:15" s="137" customFormat="1" ht="105">
      <c r="A168" s="85">
        <v>197</v>
      </c>
      <c r="B168" s="138"/>
      <c r="C168" s="92"/>
      <c r="D168" s="92"/>
      <c r="E168" s="92"/>
      <c r="F168" s="92" t="s">
        <v>155</v>
      </c>
      <c r="G168" s="296" t="s">
        <v>274</v>
      </c>
      <c r="H168" s="93"/>
      <c r="I168" s="129" t="s">
        <v>550</v>
      </c>
      <c r="J168" s="93" t="s">
        <v>154</v>
      </c>
      <c r="K168" s="167" t="s">
        <v>825</v>
      </c>
      <c r="L168" s="93">
        <f>IF(J168="Ya/Tidak",IF(K168="Ya",1,IF(K168="Tidak",0,"Blm Diisi")),IF(J168="A/B/C",IF(K168="A",1,IF(K168="B",0.5,IF(K168="C",0,"Blm Diisi"))),IF(J168="A/B/C/D",IF(K168="A",1,IF(K168="B",0.67,IF(K168="C",0.33,IF(K168="D",0,"Blm Diisi")))),IF(J168="A/B/C/D/E",IF(K168="A",1,IF(K168="B",0.75,IF(K168="C",0.5,IF(K168="D",0.25,IF(K168="E",0,"Blm Diisi"))))),IF(J168="%",IF(K168="","Blm Diisi",K168),IF(J168="Jumlah",IF(K168="","Blm Diisi",""),IF(J168="Rupiah",IF(K168="","Blm Diisi",""),IF(J168="","","-"))))))))</f>
        <v>0.5</v>
      </c>
      <c r="M168" s="93"/>
      <c r="O168" s="299"/>
    </row>
    <row r="169" spans="1:15" ht="30">
      <c r="A169" s="120">
        <v>198</v>
      </c>
      <c r="B169" s="96"/>
      <c r="C169" s="91"/>
      <c r="D169" s="91"/>
      <c r="E169" s="91" t="s">
        <v>13</v>
      </c>
      <c r="F169" s="551" t="s">
        <v>129</v>
      </c>
      <c r="G169" s="552"/>
      <c r="H169" s="108">
        <v>2</v>
      </c>
      <c r="I169" s="128"/>
      <c r="J169" s="108"/>
      <c r="K169" s="108"/>
      <c r="L169" s="108">
        <f>AVERAGE(L170:L172)*H169</f>
        <v>0.66666666666666663</v>
      </c>
      <c r="M169" s="108"/>
      <c r="O169" s="128"/>
    </row>
    <row r="170" spans="1:15" s="137" customFormat="1" ht="270">
      <c r="A170" s="85">
        <v>199</v>
      </c>
      <c r="B170" s="138"/>
      <c r="C170" s="92"/>
      <c r="D170" s="144"/>
      <c r="E170" s="84"/>
      <c r="F170" s="92" t="s">
        <v>152</v>
      </c>
      <c r="G170" s="296" t="s">
        <v>551</v>
      </c>
      <c r="H170" s="93"/>
      <c r="I170" s="129" t="s">
        <v>552</v>
      </c>
      <c r="J170" s="93" t="s">
        <v>180</v>
      </c>
      <c r="K170" s="167" t="s">
        <v>827</v>
      </c>
      <c r="L170" s="93">
        <f>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0.5</v>
      </c>
      <c r="M170" s="93"/>
      <c r="O170" s="486" t="s">
        <v>996</v>
      </c>
    </row>
    <row r="171" spans="1:15" s="137" customFormat="1" ht="270">
      <c r="A171" s="120">
        <v>200</v>
      </c>
      <c r="B171" s="138"/>
      <c r="C171" s="92"/>
      <c r="D171" s="144"/>
      <c r="E171" s="84"/>
      <c r="F171" s="92" t="s">
        <v>155</v>
      </c>
      <c r="G171" s="296" t="s">
        <v>553</v>
      </c>
      <c r="H171" s="93"/>
      <c r="I171" s="129" t="s">
        <v>554</v>
      </c>
      <c r="J171" s="93" t="s">
        <v>180</v>
      </c>
      <c r="K171" s="167" t="s">
        <v>829</v>
      </c>
      <c r="L171" s="93">
        <f>IF(J171="Ya/Tidak",IF(K171="Ya",1,IF(K171="Tidak",0,"Blm Diisi")),IF(J171="A/B/C",IF(K171="A",1,IF(K171="B",0.5,IF(K171="C",0,"Blm Diisi"))),IF(J171="A/B/C/D",IF(K171="A",1,IF(K171="B",0.67,IF(K171="C",0.33,IF(K171="D",0,"Blm Diisi")))),IF(J171="A/B/C/D/E",IF(K171="A",1,IF(K171="B",0.75,IF(K171="C",0.5,IF(K171="D",0.25,IF(K171="E",0,"Blm Diisi"))))),IF(J171="%",IF(K171="","Blm Diisi",K171),IF(J171="Jumlah",IF(K171="","Blm Diisi",""),IF(J171="Rupiah",IF(K171="","Blm Diisi",""),IF(J171="","","-"))))))))</f>
        <v>0.25</v>
      </c>
      <c r="M171" s="93"/>
      <c r="O171" s="299"/>
    </row>
    <row r="172" spans="1:15" s="137" customFormat="1" ht="270">
      <c r="A172" s="85">
        <v>201</v>
      </c>
      <c r="B172" s="138"/>
      <c r="C172" s="92"/>
      <c r="D172" s="144"/>
      <c r="E172" s="84"/>
      <c r="F172" s="92" t="s">
        <v>157</v>
      </c>
      <c r="G172" s="296" t="s">
        <v>555</v>
      </c>
      <c r="H172" s="93"/>
      <c r="I172" s="129" t="s">
        <v>556</v>
      </c>
      <c r="J172" s="93" t="s">
        <v>180</v>
      </c>
      <c r="K172" s="167" t="s">
        <v>829</v>
      </c>
      <c r="L172" s="93">
        <f>IF(J172="Ya/Tidak",IF(K172="Ya",1,IF(K172="Tidak",0,"Blm Diisi")),IF(J172="A/B/C",IF(K172="A",1,IF(K172="B",0.5,IF(K172="C",0,"Blm Diisi"))),IF(J172="A/B/C/D",IF(K172="A",1,IF(K172="B",0.67,IF(K172="C",0.33,IF(K172="D",0,"Blm Diisi")))),IF(J172="A/B/C/D/E",IF(K172="A",1,IF(K172="B",0.75,IF(K172="C",0.5,IF(K172="D",0.25,IF(K172="E",0,"Blm Diisi"))))),IF(J172="%",IF(K172="","Blm Diisi",K172),IF(J172="Jumlah",IF(K172="","Blm Diisi",""),IF(J172="Rupiah",IF(K172="","Blm Diisi",""),IF(J172="","","-"))))))))</f>
        <v>0.25</v>
      </c>
      <c r="M172" s="93"/>
      <c r="O172" s="299"/>
    </row>
    <row r="173" spans="1:15">
      <c r="A173" s="120">
        <v>202</v>
      </c>
      <c r="B173" s="97"/>
      <c r="C173" s="97"/>
      <c r="D173" s="105">
        <v>5</v>
      </c>
      <c r="E173" s="614" t="s">
        <v>27</v>
      </c>
      <c r="F173" s="615"/>
      <c r="G173" s="616"/>
      <c r="H173" s="28">
        <f>SUM(H174:H182)</f>
        <v>2</v>
      </c>
      <c r="I173" s="124"/>
      <c r="J173" s="28"/>
      <c r="K173" s="28"/>
      <c r="L173" s="28" t="e">
        <f>SUM(L174,L176,L178)</f>
        <v>#DIV/0!</v>
      </c>
      <c r="M173" s="28"/>
      <c r="O173" s="124"/>
    </row>
    <row r="174" spans="1:15">
      <c r="A174" s="85">
        <v>203</v>
      </c>
      <c r="B174" s="96"/>
      <c r="C174" s="91"/>
      <c r="D174" s="91"/>
      <c r="E174" s="91" t="s">
        <v>9</v>
      </c>
      <c r="F174" s="551" t="s">
        <v>137</v>
      </c>
      <c r="G174" s="552"/>
      <c r="H174" s="108">
        <v>1</v>
      </c>
      <c r="I174" s="128"/>
      <c r="J174" s="108"/>
      <c r="K174" s="108"/>
      <c r="L174" s="108">
        <f>AVERAGE(L175)*H174</f>
        <v>0.5</v>
      </c>
      <c r="M174" s="108"/>
      <c r="O174" s="128"/>
    </row>
    <row r="175" spans="1:15" s="137" customFormat="1" ht="75">
      <c r="A175" s="120">
        <v>204</v>
      </c>
      <c r="B175" s="138"/>
      <c r="C175" s="92"/>
      <c r="D175" s="92"/>
      <c r="E175" s="92"/>
      <c r="F175" s="141" t="s">
        <v>59</v>
      </c>
      <c r="G175" s="296" t="s">
        <v>343</v>
      </c>
      <c r="H175" s="93"/>
      <c r="I175" s="129" t="s">
        <v>809</v>
      </c>
      <c r="J175" s="93" t="s">
        <v>154</v>
      </c>
      <c r="K175" s="167" t="s">
        <v>825</v>
      </c>
      <c r="L175" s="93">
        <f>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0.5</v>
      </c>
      <c r="M175" s="93"/>
      <c r="O175" s="486" t="s">
        <v>977</v>
      </c>
    </row>
    <row r="176" spans="1:15">
      <c r="A176" s="85">
        <v>205</v>
      </c>
      <c r="B176" s="96"/>
      <c r="C176" s="91"/>
      <c r="D176" s="91"/>
      <c r="E176" s="91" t="s">
        <v>11</v>
      </c>
      <c r="F176" s="551" t="s">
        <v>810</v>
      </c>
      <c r="G176" s="552"/>
      <c r="H176" s="108">
        <v>0.5</v>
      </c>
      <c r="I176" s="128"/>
      <c r="J176" s="108"/>
      <c r="K176" s="108"/>
      <c r="L176" s="108">
        <f>AVERAGE(L177)*H176</f>
        <v>0.25</v>
      </c>
      <c r="M176" s="108"/>
      <c r="O176" s="128"/>
    </row>
    <row r="177" spans="1:15" s="137" customFormat="1" ht="90">
      <c r="A177" s="120">
        <v>206</v>
      </c>
      <c r="B177" s="138"/>
      <c r="C177" s="92"/>
      <c r="D177" s="92"/>
      <c r="E177" s="92"/>
      <c r="F177" s="141" t="s">
        <v>59</v>
      </c>
      <c r="G177" s="296" t="s">
        <v>811</v>
      </c>
      <c r="H177" s="93"/>
      <c r="I177" s="129" t="s">
        <v>812</v>
      </c>
      <c r="J177" s="93" t="s">
        <v>154</v>
      </c>
      <c r="K177" s="167" t="s">
        <v>825</v>
      </c>
      <c r="L177" s="93">
        <f>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0.5</v>
      </c>
      <c r="M177" s="93"/>
      <c r="O177" s="486" t="s">
        <v>980</v>
      </c>
    </row>
    <row r="178" spans="1:15" ht="30">
      <c r="A178" s="85">
        <v>207</v>
      </c>
      <c r="B178" s="96"/>
      <c r="C178" s="91"/>
      <c r="D178" s="91"/>
      <c r="E178" s="91" t="s">
        <v>13</v>
      </c>
      <c r="F178" s="551" t="s">
        <v>140</v>
      </c>
      <c r="G178" s="552"/>
      <c r="H178" s="108">
        <v>0.5</v>
      </c>
      <c r="I178" s="128"/>
      <c r="J178" s="108"/>
      <c r="K178" s="108"/>
      <c r="L178" s="108" t="e">
        <f>AVERAGE(L179)*H178</f>
        <v>#DIV/0!</v>
      </c>
      <c r="M178" s="108"/>
      <c r="O178" s="128"/>
    </row>
    <row r="179" spans="1:15" s="137" customFormat="1" ht="60">
      <c r="A179" s="120">
        <v>208</v>
      </c>
      <c r="B179" s="138"/>
      <c r="C179" s="92"/>
      <c r="D179" s="92"/>
      <c r="E179" s="92"/>
      <c r="F179" s="141" t="s">
        <v>59</v>
      </c>
      <c r="G179" s="296" t="s">
        <v>351</v>
      </c>
      <c r="H179" s="93"/>
      <c r="I179" s="129" t="s">
        <v>352</v>
      </c>
      <c r="J179" s="93" t="s">
        <v>185</v>
      </c>
      <c r="K179" s="208" t="e">
        <f>IF(OR(K180="",K181="",K182=""),"Blm Diisi",IF((K180-K181)/K180&lt;=0,0,(K180-K181)/K180))</f>
        <v>#DIV/0!</v>
      </c>
      <c r="L179" s="93" t="e">
        <f>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#DIV/0!</v>
      </c>
      <c r="M179" s="93"/>
      <c r="O179" s="299"/>
    </row>
    <row r="180" spans="1:15" s="137" customFormat="1" ht="30">
      <c r="A180" s="85">
        <v>209</v>
      </c>
      <c r="B180" s="138"/>
      <c r="C180" s="92"/>
      <c r="D180" s="92"/>
      <c r="E180" s="92"/>
      <c r="F180" s="92"/>
      <c r="G180" s="143" t="s">
        <v>353</v>
      </c>
      <c r="H180" s="93"/>
      <c r="I180" s="129"/>
      <c r="J180" s="93" t="s">
        <v>186</v>
      </c>
      <c r="K180" s="300">
        <v>0</v>
      </c>
      <c r="L180" s="93" t="str">
        <f>IF(J180="Ya/Tidak",IF(K180="Ya",1,IF(K180="Tidak",0,"Blm Diisi")),IF(J180="A/B/C",IF(K180="A",1,IF(K180="B",0.5,IF(K180="C",0,"Blm Diisi"))),IF(J180="A/B/C/D",IF(K180="A",1,IF(K180="B",0.67,IF(K180="C",0.33,IF(K180="D",0,"Blm Diisi")))),IF(J180="A/B/C/D/E",IF(K180="A",1,IF(K180="B",0.75,IF(K180="C",0.5,IF(K180="D",0.25,IF(K180="E",0,"Blm Diisi"))))),IF(J180="%",IF(K180="","Blm Diisi",K180),IF(J180="Jumlah",IF(K180="","Blm Diisi",""),IF(J180="Rupiah",IF(K180="","Blm Diisi",""),IF(J180="","","-"))))))))</f>
        <v/>
      </c>
      <c r="M180" s="209"/>
      <c r="O180" s="299"/>
    </row>
    <row r="181" spans="1:15" s="137" customFormat="1">
      <c r="A181" s="120">
        <v>210</v>
      </c>
      <c r="B181" s="138"/>
      <c r="C181" s="92"/>
      <c r="D181" s="92"/>
      <c r="E181" s="92"/>
      <c r="F181" s="92"/>
      <c r="G181" s="143" t="s">
        <v>354</v>
      </c>
      <c r="H181" s="93"/>
      <c r="I181" s="129"/>
      <c r="J181" s="93" t="s">
        <v>186</v>
      </c>
      <c r="K181" s="300">
        <v>0</v>
      </c>
      <c r="L181" s="93" t="str">
        <f>IF(J181="Ya/Tidak",IF(K181="Ya",1,IF(K181="Tidak",0,"Blm Diisi")),IF(J181="A/B/C",IF(K181="A",1,IF(K181="B",0.5,IF(K181="C",0,"Blm Diisi"))),IF(J181="A/B/C/D",IF(K181="A",1,IF(K181="B",0.67,IF(K181="C",0.33,IF(K181="D",0,"Blm Diisi")))),IF(J181="A/B/C/D/E",IF(K181="A",1,IF(K181="B",0.75,IF(K181="C",0.5,IF(K181="D",0.25,IF(K181="E",0,"Blm Diisi"))))),IF(J181="%",IF(K181="","Blm Diisi",K181),IF(J181="Jumlah",IF(K181="","Blm Diisi",""),IF(J181="Rupiah",IF(K181="","Blm Diisi",""),IF(J181="","","-"))))))))</f>
        <v/>
      </c>
      <c r="M181" s="93"/>
      <c r="O181" s="299"/>
    </row>
    <row r="182" spans="1:15" s="137" customFormat="1" ht="30">
      <c r="A182" s="85">
        <v>211</v>
      </c>
      <c r="B182" s="138"/>
      <c r="C182" s="92"/>
      <c r="D182" s="92"/>
      <c r="E182" s="92"/>
      <c r="F182" s="92"/>
      <c r="G182" s="143" t="s">
        <v>355</v>
      </c>
      <c r="H182" s="93"/>
      <c r="I182" s="129"/>
      <c r="J182" s="93" t="s">
        <v>186</v>
      </c>
      <c r="K182" s="300">
        <v>0</v>
      </c>
      <c r="L182" s="93" t="str">
        <f>IF(J182="Ya/Tidak",IF(K182="Ya",1,IF(K182="Tidak",0,"Blm Diisi")),IF(J182="A/B/C",IF(K182="A",1,IF(K182="B",0.5,IF(K182="C",0,"Blm Diisi"))),IF(J182="A/B/C/D",IF(K182="A",1,IF(K182="B",0.67,IF(K182="C",0.33,IF(K182="D",0,"Blm Diisi")))),IF(J182="A/B/C/D/E",IF(K182="A",1,IF(K182="B",0.75,IF(K182="C",0.5,IF(K182="D",0.25,IF(K182="E",0,"Blm Diisi"))))),IF(J182="%",IF(K182="","Blm Diisi",K182),IF(J182="Jumlah",IF(K182="","Blm Diisi",""),IF(J182="Rupiah",IF(K182="","Blm Diisi",""),IF(J182="","","-"))))))))</f>
        <v/>
      </c>
      <c r="M182" s="93"/>
      <c r="O182" s="299"/>
    </row>
    <row r="183" spans="1:15">
      <c r="A183" s="120">
        <v>212</v>
      </c>
      <c r="B183" s="97"/>
      <c r="C183" s="97"/>
      <c r="D183" s="98">
        <v>6</v>
      </c>
      <c r="E183" s="614" t="s">
        <v>40</v>
      </c>
      <c r="F183" s="615"/>
      <c r="G183" s="616"/>
      <c r="H183" s="28">
        <f>SUM(H184:H202)</f>
        <v>3.75</v>
      </c>
      <c r="I183" s="124"/>
      <c r="J183" s="28"/>
      <c r="K183" s="28"/>
      <c r="L183" s="28">
        <f>SUM(L184,L198,L200,L202)</f>
        <v>2.6724999999999999</v>
      </c>
      <c r="M183" s="28"/>
      <c r="O183" s="124"/>
    </row>
    <row r="184" spans="1:15">
      <c r="A184" s="85">
        <v>213</v>
      </c>
      <c r="B184" s="96"/>
      <c r="C184" s="91"/>
      <c r="D184" s="91"/>
      <c r="E184" s="91" t="s">
        <v>9</v>
      </c>
      <c r="F184" s="551" t="s">
        <v>144</v>
      </c>
      <c r="G184" s="552"/>
      <c r="H184" s="108">
        <v>1</v>
      </c>
      <c r="I184" s="128"/>
      <c r="J184" s="405"/>
      <c r="K184" s="405"/>
      <c r="L184" s="405">
        <f>AVERAGE(L185:L197)*H184</f>
        <v>0.5</v>
      </c>
      <c r="M184" s="108"/>
      <c r="O184" s="128"/>
    </row>
    <row r="185" spans="1:15" s="137" customFormat="1" ht="30">
      <c r="A185" s="120">
        <v>214</v>
      </c>
      <c r="B185" s="138"/>
      <c r="C185" s="92"/>
      <c r="D185" s="92"/>
      <c r="E185" s="92"/>
      <c r="F185" s="156" t="s">
        <v>59</v>
      </c>
      <c r="G185" s="482" t="s">
        <v>378</v>
      </c>
      <c r="H185" s="93"/>
      <c r="I185" s="129"/>
      <c r="J185" s="335"/>
      <c r="K185" s="457"/>
      <c r="L185" s="335" t="str">
        <f t="shared" ref="L185:L197" si="7">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3"/>
      <c r="O185" s="486" t="s">
        <v>997</v>
      </c>
    </row>
    <row r="186" spans="1:15" s="137" customFormat="1" ht="30">
      <c r="A186" s="85">
        <v>215</v>
      </c>
      <c r="B186" s="138"/>
      <c r="C186" s="92"/>
      <c r="D186" s="92"/>
      <c r="E186" s="92"/>
      <c r="F186" s="160" t="s">
        <v>59</v>
      </c>
      <c r="G186" s="482" t="s">
        <v>379</v>
      </c>
      <c r="H186" s="93"/>
      <c r="I186" s="129"/>
      <c r="J186" s="335"/>
      <c r="K186" s="335"/>
      <c r="L186" s="335" t="str">
        <f t="shared" si="7"/>
        <v/>
      </c>
      <c r="M186" s="93"/>
      <c r="O186" s="299"/>
    </row>
    <row r="187" spans="1:15" s="137" customFormat="1">
      <c r="A187" s="120">
        <v>216</v>
      </c>
      <c r="B187" s="138"/>
      <c r="C187" s="92"/>
      <c r="D187" s="92"/>
      <c r="E187" s="92"/>
      <c r="F187" s="84"/>
      <c r="G187" s="140" t="s">
        <v>380</v>
      </c>
      <c r="H187" s="93"/>
      <c r="I187" s="129"/>
      <c r="J187" s="335" t="s">
        <v>186</v>
      </c>
      <c r="K187" s="300">
        <v>7</v>
      </c>
      <c r="L187" s="335" t="str">
        <f t="shared" si="7"/>
        <v/>
      </c>
      <c r="M187" s="93"/>
      <c r="O187" s="299"/>
    </row>
    <row r="188" spans="1:15" s="137" customFormat="1">
      <c r="A188" s="85">
        <v>217</v>
      </c>
      <c r="B188" s="138"/>
      <c r="C188" s="92"/>
      <c r="D188" s="92"/>
      <c r="E188" s="92"/>
      <c r="F188" s="84"/>
      <c r="G188" s="140" t="s">
        <v>381</v>
      </c>
      <c r="H188" s="93"/>
      <c r="I188" s="129"/>
      <c r="J188" s="335" t="s">
        <v>186</v>
      </c>
      <c r="K188" s="300">
        <v>28</v>
      </c>
      <c r="L188" s="335" t="str">
        <f t="shared" si="7"/>
        <v/>
      </c>
      <c r="M188" s="93"/>
      <c r="O188" s="299"/>
    </row>
    <row r="189" spans="1:15" s="137" customFormat="1" ht="45">
      <c r="A189" s="120">
        <v>218</v>
      </c>
      <c r="B189" s="138"/>
      <c r="C189" s="92"/>
      <c r="D189" s="92"/>
      <c r="E189" s="92"/>
      <c r="F189" s="160" t="s">
        <v>59</v>
      </c>
      <c r="G189" s="482" t="s">
        <v>382</v>
      </c>
      <c r="H189" s="93"/>
      <c r="I189" s="129" t="s">
        <v>389</v>
      </c>
      <c r="J189" s="335"/>
      <c r="K189" s="335"/>
      <c r="L189" s="335" t="str">
        <f t="shared" si="7"/>
        <v/>
      </c>
      <c r="M189" s="93"/>
      <c r="O189" s="299"/>
    </row>
    <row r="190" spans="1:15" s="137" customFormat="1">
      <c r="A190" s="85">
        <v>219</v>
      </c>
      <c r="B190" s="138"/>
      <c r="C190" s="92"/>
      <c r="D190" s="92"/>
      <c r="E190" s="92"/>
      <c r="F190" s="84"/>
      <c r="G190" s="140" t="s">
        <v>380</v>
      </c>
      <c r="H190" s="93"/>
      <c r="I190" s="129"/>
      <c r="J190" s="335" t="s">
        <v>186</v>
      </c>
      <c r="K190" s="300">
        <v>7</v>
      </c>
      <c r="L190" s="335" t="str">
        <f t="shared" si="7"/>
        <v/>
      </c>
      <c r="M190" s="93"/>
      <c r="O190" s="299"/>
    </row>
    <row r="191" spans="1:15" s="137" customFormat="1">
      <c r="A191" s="120">
        <v>220</v>
      </c>
      <c r="B191" s="138"/>
      <c r="C191" s="92"/>
      <c r="D191" s="92"/>
      <c r="E191" s="92"/>
      <c r="F191" s="84"/>
      <c r="G191" s="140" t="s">
        <v>381</v>
      </c>
      <c r="H191" s="93"/>
      <c r="I191" s="129"/>
      <c r="J191" s="335" t="s">
        <v>186</v>
      </c>
      <c r="K191" s="300">
        <v>28</v>
      </c>
      <c r="L191" s="335" t="str">
        <f t="shared" si="7"/>
        <v/>
      </c>
      <c r="M191" s="93"/>
      <c r="O191" s="299"/>
    </row>
    <row r="192" spans="1:15" s="137" customFormat="1" ht="30">
      <c r="A192" s="85">
        <v>221</v>
      </c>
      <c r="B192" s="138"/>
      <c r="C192" s="92"/>
      <c r="D192" s="92"/>
      <c r="E192" s="92"/>
      <c r="F192" s="160" t="s">
        <v>59</v>
      </c>
      <c r="G192" s="482" t="s">
        <v>383</v>
      </c>
      <c r="H192" s="93"/>
      <c r="I192" s="129" t="s">
        <v>390</v>
      </c>
      <c r="J192" s="335" t="s">
        <v>185</v>
      </c>
      <c r="K192" s="451">
        <f>IF(OR(K193="",K194=""),"Blm Diisi",IF(K194/K193&gt;1,1,K194/K193))</f>
        <v>1</v>
      </c>
      <c r="L192" s="335">
        <f t="shared" si="7"/>
        <v>1</v>
      </c>
      <c r="M192" s="93"/>
      <c r="O192" s="299"/>
    </row>
    <row r="193" spans="1:15" s="137" customFormat="1">
      <c r="A193" s="120">
        <v>222</v>
      </c>
      <c r="B193" s="138"/>
      <c r="C193" s="92"/>
      <c r="D193" s="92"/>
      <c r="E193" s="92"/>
      <c r="F193" s="84"/>
      <c r="G193" s="140" t="s">
        <v>384</v>
      </c>
      <c r="H193" s="93"/>
      <c r="I193" s="129"/>
      <c r="J193" s="335" t="s">
        <v>186</v>
      </c>
      <c r="K193" s="300">
        <v>28</v>
      </c>
      <c r="L193" s="335" t="str">
        <f t="shared" si="7"/>
        <v/>
      </c>
      <c r="M193" s="93"/>
      <c r="O193" s="299"/>
    </row>
    <row r="194" spans="1:15" s="137" customFormat="1" ht="30">
      <c r="A194" s="85">
        <v>223</v>
      </c>
      <c r="B194" s="138"/>
      <c r="C194" s="92"/>
      <c r="D194" s="92"/>
      <c r="E194" s="92"/>
      <c r="F194" s="84"/>
      <c r="G194" s="140" t="s">
        <v>385</v>
      </c>
      <c r="H194" s="93"/>
      <c r="I194" s="129"/>
      <c r="J194" s="335" t="s">
        <v>186</v>
      </c>
      <c r="K194" s="300">
        <v>28</v>
      </c>
      <c r="L194" s="335" t="str">
        <f t="shared" si="7"/>
        <v/>
      </c>
      <c r="M194" s="93"/>
      <c r="O194" s="299"/>
    </row>
    <row r="195" spans="1:15" s="137" customFormat="1" ht="60">
      <c r="A195" s="120">
        <v>224</v>
      </c>
      <c r="B195" s="138"/>
      <c r="C195" s="92"/>
      <c r="D195" s="92"/>
      <c r="E195" s="92"/>
      <c r="F195" s="160" t="s">
        <v>59</v>
      </c>
      <c r="G195" s="482" t="s">
        <v>386</v>
      </c>
      <c r="H195" s="93"/>
      <c r="I195" s="129" t="s">
        <v>391</v>
      </c>
      <c r="J195" s="335" t="s">
        <v>185</v>
      </c>
      <c r="K195" s="451">
        <f>IF(OR(K196="",K197=""),"Blm Diisi",IF(K197/K196&gt;1,1,K197/K196))</f>
        <v>0</v>
      </c>
      <c r="L195" s="335">
        <f t="shared" si="7"/>
        <v>0</v>
      </c>
      <c r="M195" s="93"/>
      <c r="O195" s="299"/>
    </row>
    <row r="196" spans="1:15" s="137" customFormat="1">
      <c r="A196" s="85">
        <v>225</v>
      </c>
      <c r="B196" s="138"/>
      <c r="C196" s="92"/>
      <c r="D196" s="92"/>
      <c r="E196" s="92"/>
      <c r="F196" s="84"/>
      <c r="G196" s="140" t="s">
        <v>387</v>
      </c>
      <c r="H196" s="93"/>
      <c r="I196" s="129"/>
      <c r="J196" s="335" t="s">
        <v>392</v>
      </c>
      <c r="K196" s="302">
        <v>1400139380</v>
      </c>
      <c r="L196" s="335" t="str">
        <f t="shared" si="7"/>
        <v/>
      </c>
      <c r="M196" s="93"/>
      <c r="O196" s="299"/>
    </row>
    <row r="197" spans="1:15" s="137" customFormat="1" ht="30">
      <c r="A197" s="120">
        <v>226</v>
      </c>
      <c r="B197" s="138"/>
      <c r="C197" s="92"/>
      <c r="D197" s="92"/>
      <c r="E197" s="92"/>
      <c r="F197" s="84"/>
      <c r="G197" s="140" t="s">
        <v>388</v>
      </c>
      <c r="H197" s="93"/>
      <c r="I197" s="129"/>
      <c r="J197" s="335" t="s">
        <v>392</v>
      </c>
      <c r="K197" s="302">
        <v>0</v>
      </c>
      <c r="L197" s="335" t="str">
        <f t="shared" si="7"/>
        <v/>
      </c>
      <c r="M197" s="93"/>
      <c r="O197" s="299"/>
    </row>
    <row r="198" spans="1:15">
      <c r="A198" s="85">
        <v>227</v>
      </c>
      <c r="B198" s="96"/>
      <c r="C198" s="91"/>
      <c r="D198" s="91"/>
      <c r="E198" s="91" t="s">
        <v>11</v>
      </c>
      <c r="F198" s="551" t="s">
        <v>627</v>
      </c>
      <c r="G198" s="552"/>
      <c r="H198" s="108">
        <v>1</v>
      </c>
      <c r="I198" s="128"/>
      <c r="J198" s="108"/>
      <c r="K198" s="108"/>
      <c r="L198" s="108">
        <f>AVERAGE(L199)*H198</f>
        <v>0.67</v>
      </c>
      <c r="M198" s="108"/>
      <c r="O198" s="128"/>
    </row>
    <row r="199" spans="1:15" s="137" customFormat="1" ht="120">
      <c r="A199" s="120">
        <v>228</v>
      </c>
      <c r="B199" s="138"/>
      <c r="C199" s="92"/>
      <c r="D199" s="92"/>
      <c r="E199" s="92"/>
      <c r="F199" s="156" t="s">
        <v>59</v>
      </c>
      <c r="G199" s="140" t="s">
        <v>628</v>
      </c>
      <c r="H199" s="93"/>
      <c r="I199" s="129" t="s">
        <v>629</v>
      </c>
      <c r="J199" s="93" t="s">
        <v>156</v>
      </c>
      <c r="K199" s="167" t="s">
        <v>825</v>
      </c>
      <c r="L199" s="93">
        <f>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0.67</v>
      </c>
      <c r="M199" s="93"/>
      <c r="O199" s="486" t="s">
        <v>998</v>
      </c>
    </row>
    <row r="200" spans="1:15" ht="30">
      <c r="A200" s="85">
        <v>229</v>
      </c>
      <c r="B200" s="96"/>
      <c r="C200" s="91"/>
      <c r="D200" s="91"/>
      <c r="E200" s="91" t="s">
        <v>13</v>
      </c>
      <c r="F200" s="551" t="s">
        <v>146</v>
      </c>
      <c r="G200" s="552"/>
      <c r="H200" s="108">
        <v>1</v>
      </c>
      <c r="I200" s="128"/>
      <c r="J200" s="108"/>
      <c r="K200" s="108"/>
      <c r="L200" s="108">
        <f>AVERAGE(L201)*H200</f>
        <v>1</v>
      </c>
      <c r="M200" s="108"/>
      <c r="O200" s="128"/>
    </row>
    <row r="201" spans="1:15" s="137" customFormat="1" ht="120">
      <c r="A201" s="120">
        <v>230</v>
      </c>
      <c r="B201" s="138"/>
      <c r="C201" s="92"/>
      <c r="D201" s="92"/>
      <c r="E201" s="92"/>
      <c r="F201" s="156" t="s">
        <v>59</v>
      </c>
      <c r="G201" s="140" t="s">
        <v>817</v>
      </c>
      <c r="H201" s="93"/>
      <c r="I201" s="129" t="s">
        <v>818</v>
      </c>
      <c r="J201" s="93" t="s">
        <v>156</v>
      </c>
      <c r="K201" s="167" t="s">
        <v>824</v>
      </c>
      <c r="L201" s="93">
        <f>IF(J201="Ya/Tidak",IF(K201="Ya",1,IF(K201="Tidak",0,"Blm Diisi")),IF(J201="A/B/C",IF(K201="A",1,IF(K201="B",0.5,IF(K201="C",0,"Blm Diisi"))),IF(J201="A/B/C/D",IF(K201="A",1,IF(K201="B",0.67,IF(K201="C",0.33,IF(K201="D",0,"Blm Diisi")))),IF(J201="A/B/C/D/E",IF(K201="A",1,IF(K201="B",0.75,IF(K201="C",0.5,IF(K201="D",0.25,IF(K201="E",0,"Blm Diisi"))))),IF(J201="%",IF(K201="","Blm Diisi",K201),IF(J201="Jumlah",IF(K201="","Blm Diisi",""),IF(J201="Rupiah",IF(K201="","Blm Diisi",""),IF(J201="","","-"))))))))</f>
        <v>1</v>
      </c>
      <c r="M201" s="93"/>
      <c r="O201" s="486"/>
    </row>
    <row r="202" spans="1:15">
      <c r="A202" s="85">
        <v>231</v>
      </c>
      <c r="B202" s="96"/>
      <c r="C202" s="91"/>
      <c r="D202" s="91"/>
      <c r="E202" s="91" t="s">
        <v>15</v>
      </c>
      <c r="F202" s="551" t="s">
        <v>147</v>
      </c>
      <c r="G202" s="552"/>
      <c r="H202" s="108">
        <v>0.75</v>
      </c>
      <c r="I202" s="128"/>
      <c r="J202" s="108"/>
      <c r="K202" s="108"/>
      <c r="L202" s="108">
        <f>AVERAGE(L203)*H202</f>
        <v>0.50250000000000006</v>
      </c>
      <c r="M202" s="108"/>
      <c r="O202" s="128"/>
    </row>
    <row r="203" spans="1:15" s="137" customFormat="1" ht="135">
      <c r="A203" s="120">
        <v>232</v>
      </c>
      <c r="B203" s="138"/>
      <c r="C203" s="92"/>
      <c r="D203" s="92"/>
      <c r="E203" s="92"/>
      <c r="F203" s="156" t="s">
        <v>59</v>
      </c>
      <c r="G203" s="140" t="s">
        <v>559</v>
      </c>
      <c r="H203" s="93"/>
      <c r="I203" s="129" t="s">
        <v>393</v>
      </c>
      <c r="J203" s="93" t="s">
        <v>156</v>
      </c>
      <c r="K203" s="167" t="s">
        <v>825</v>
      </c>
      <c r="L203" s="93">
        <f>IF(J203="Ya/Tidak",IF(K203="Ya",1,IF(K203="Tidak",0,"Blm Diisi")),IF(J203="A/B/C",IF(K203="A",1,IF(K203="B",0.5,IF(K203="C",0,"Blm Diisi"))),IF(J203="A/B/C/D",IF(K203="A",1,IF(K203="B",0.67,IF(K203="C",0.33,IF(K203="D",0,"Blm Diisi")))),IF(J203="A/B/C/D/E",IF(K203="A",1,IF(K203="B",0.75,IF(K203="C",0.5,IF(K203="D",0.25,IF(K203="E",0,"Blm Diisi"))))),IF(J203="%",IF(K203="","Blm Diisi",K203),IF(J203="Jumlah",IF(K203="","Blm Diisi",""),IF(J203="Rupiah",IF(K203="","Blm Diisi",""),IF(J203="","","-"))))))))</f>
        <v>0.67</v>
      </c>
      <c r="M203" s="93"/>
      <c r="O203" s="486" t="s">
        <v>999</v>
      </c>
    </row>
    <row r="204" spans="1:15" ht="15.75">
      <c r="A204" s="85">
        <v>233</v>
      </c>
      <c r="B204" s="103"/>
      <c r="C204" s="103"/>
      <c r="D204" s="105">
        <v>7</v>
      </c>
      <c r="E204" s="614" t="s">
        <v>43</v>
      </c>
      <c r="F204" s="615"/>
      <c r="G204" s="616"/>
      <c r="H204" s="28">
        <f>SUM(H205,H211,H218)</f>
        <v>1.9500000000000002</v>
      </c>
      <c r="I204" s="124"/>
      <c r="J204" s="28"/>
      <c r="K204" s="28"/>
      <c r="L204" s="28">
        <f>SUM(L205,L211,L218)</f>
        <v>1.9500000000000002</v>
      </c>
      <c r="M204" s="28"/>
      <c r="O204" s="124"/>
    </row>
    <row r="205" spans="1:15">
      <c r="A205" s="120">
        <v>234</v>
      </c>
      <c r="B205" s="96"/>
      <c r="C205" s="91"/>
      <c r="D205" s="91"/>
      <c r="E205" s="91" t="s">
        <v>9</v>
      </c>
      <c r="F205" s="551" t="s">
        <v>148</v>
      </c>
      <c r="G205" s="552"/>
      <c r="H205" s="108">
        <v>0.75</v>
      </c>
      <c r="I205" s="128"/>
      <c r="J205" s="108"/>
      <c r="K205" s="108"/>
      <c r="L205" s="108">
        <f>AVERAGE(L206)*H205</f>
        <v>0.75</v>
      </c>
      <c r="M205" s="108"/>
      <c r="O205" s="128"/>
    </row>
    <row r="206" spans="1:15" s="137" customFormat="1" ht="120">
      <c r="A206" s="85">
        <v>235</v>
      </c>
      <c r="B206" s="138"/>
      <c r="C206" s="92"/>
      <c r="D206" s="92"/>
      <c r="E206" s="92"/>
      <c r="F206" s="141" t="s">
        <v>59</v>
      </c>
      <c r="G206" s="296" t="s">
        <v>457</v>
      </c>
      <c r="H206" s="93"/>
      <c r="I206" s="129" t="s">
        <v>456</v>
      </c>
      <c r="J206" s="93" t="s">
        <v>185</v>
      </c>
      <c r="K206" s="208">
        <f>IF(OR(K207="",K210=""),"Blm Diisi",IF(K210/K207&gt;1,1,K210/K207))</f>
        <v>1</v>
      </c>
      <c r="L206" s="93">
        <f>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1</v>
      </c>
      <c r="M206" s="93"/>
      <c r="O206" s="486" t="s">
        <v>1000</v>
      </c>
    </row>
    <row r="207" spans="1:15" s="137" customFormat="1">
      <c r="A207" s="120">
        <v>236</v>
      </c>
      <c r="B207" s="138"/>
      <c r="C207" s="92"/>
      <c r="D207" s="92"/>
      <c r="E207" s="92"/>
      <c r="F207" s="145" t="s">
        <v>59</v>
      </c>
      <c r="G207" s="296" t="s">
        <v>458</v>
      </c>
      <c r="H207" s="93"/>
      <c r="I207" s="129"/>
      <c r="J207" s="93" t="s">
        <v>186</v>
      </c>
      <c r="K207" s="93">
        <f>IF(OR(K208="",K209=""),"Blm Diisi",K208+K209)</f>
        <v>5</v>
      </c>
      <c r="L207" s="93" t="str">
        <f>IF(J207="Ya/Tidak",IF(K207="Ya",1,IF(K207="Tidak",0,"Blm Diisi")),IF(J207="A/B/C",IF(K207="A",1,IF(K207="B",0.5,IF(K207="C",0,"Blm Diisi"))),IF(J207="A/B/C/D",IF(K207="A",1,IF(K207="B",0.67,IF(K207="C",0.33,IF(K207="D",0,"Blm Diisi")))),IF(J207="A/B/C/D/E",IF(K207="A",1,IF(K207="B",0.75,IF(K207="C",0.5,IF(K207="D",0.25,IF(K207="E",0,"Blm Diisi"))))),IF(J207="%",IF(K207="","Blm Diisi",K207),IF(J207="Jumlah",IF(K207="","Blm Diisi",""),IF(J207="Rupiah",IF(K207="","Blm Diisi",""),IF(J207="","","-"))))))))</f>
        <v/>
      </c>
      <c r="M207" s="93"/>
      <c r="O207" s="299"/>
    </row>
    <row r="208" spans="1:15" s="137" customFormat="1">
      <c r="A208" s="85">
        <v>237</v>
      </c>
      <c r="B208" s="138"/>
      <c r="C208" s="92"/>
      <c r="D208" s="92"/>
      <c r="E208" s="92"/>
      <c r="F208" s="92"/>
      <c r="G208" s="143" t="s">
        <v>460</v>
      </c>
      <c r="H208" s="93"/>
      <c r="I208" s="129"/>
      <c r="J208" s="93" t="s">
        <v>186</v>
      </c>
      <c r="K208" s="300">
        <v>1</v>
      </c>
      <c r="L208" s="93" t="str">
        <f>IF(J208="Ya/Tidak",IF(K208="Ya",1,IF(K208="Tidak",0,"Blm Diisi")),IF(J208="A/B/C",IF(K208="A",1,IF(K208="B",0.5,IF(K208="C",0,"Blm Diisi"))),IF(J208="A/B/C/D",IF(K208="A",1,IF(K208="B",0.67,IF(K208="C",0.33,IF(K208="D",0,"Blm Diisi")))),IF(J208="A/B/C/D/E",IF(K208="A",1,IF(K208="B",0.75,IF(K208="C",0.5,IF(K208="D",0.25,IF(K208="E",0,"Blm Diisi"))))),IF(J208="%",IF(K208="","Blm Diisi",K208),IF(J208="Jumlah",IF(K208="","Blm Diisi",""),IF(J208="Rupiah",IF(K208="","Blm Diisi",""),IF(J208="","","-"))))))))</f>
        <v/>
      </c>
      <c r="M208" s="93"/>
      <c r="O208" s="299"/>
    </row>
    <row r="209" spans="1:15" s="137" customFormat="1">
      <c r="A209" s="120">
        <v>238</v>
      </c>
      <c r="B209" s="138"/>
      <c r="C209" s="92"/>
      <c r="D209" s="92"/>
      <c r="E209" s="92"/>
      <c r="F209" s="145"/>
      <c r="G209" s="143" t="s">
        <v>461</v>
      </c>
      <c r="H209" s="93"/>
      <c r="I209" s="129"/>
      <c r="J209" s="93" t="s">
        <v>186</v>
      </c>
      <c r="K209" s="300">
        <v>4</v>
      </c>
      <c r="L209" s="93" t="str">
        <f>IF(J209="Ya/Tidak",IF(K209="Ya",1,IF(K209="Tidak",0,"Blm Diisi")),IF(J209="A/B/C",IF(K209="A",1,IF(K209="B",0.5,IF(K209="C",0,"Blm Diisi"))),IF(J209="A/B/C/D",IF(K209="A",1,IF(K209="B",0.67,IF(K209="C",0.33,IF(K209="D",0,"Blm Diisi")))),IF(J209="A/B/C/D/E",IF(K209="A",1,IF(K209="B",0.75,IF(K209="C",0.5,IF(K209="D",0.25,IF(K209="E",0,"Blm Diisi"))))),IF(J209="%",IF(K209="","Blm Diisi",K209),IF(J209="Jumlah",IF(K209="","Blm Diisi",""),IF(J209="Rupiah",IF(K209="","Blm Diisi",""),IF(J209="","","-"))))))))</f>
        <v/>
      </c>
      <c r="M209" s="93"/>
      <c r="O209" s="299"/>
    </row>
    <row r="210" spans="1:15" s="137" customFormat="1">
      <c r="A210" s="85">
        <v>239</v>
      </c>
      <c r="B210" s="138"/>
      <c r="C210" s="92"/>
      <c r="D210" s="92"/>
      <c r="E210" s="92"/>
      <c r="F210" s="164" t="s">
        <v>59</v>
      </c>
      <c r="G210" s="296" t="s">
        <v>462</v>
      </c>
      <c r="H210" s="93"/>
      <c r="I210" s="129"/>
      <c r="J210" s="93" t="s">
        <v>186</v>
      </c>
      <c r="K210" s="300">
        <v>5</v>
      </c>
      <c r="L210" s="93" t="str">
        <f>IF(J210="Ya/Tidak",IF(K210="Ya",1,IF(K210="Tidak",0,"Blm Diisi")),IF(J210="A/B/C",IF(K210="A",1,IF(K210="B",0.5,IF(K210="C",0,"Blm Diisi"))),IF(J210="A/B/C/D",IF(K210="A",1,IF(K210="B",0.67,IF(K210="C",0.33,IF(K210="D",0,"Blm Diisi")))),IF(J210="A/B/C/D/E",IF(K210="A",1,IF(K210="B",0.75,IF(K210="C",0.5,IF(K210="D",0.25,IF(K210="E",0,"Blm Diisi"))))),IF(J210="%",IF(K210="","Blm Diisi",K210),IF(J210="Jumlah",IF(K210="","Blm Diisi",""),IF(J210="Rupiah",IF(K210="","Blm Diisi",""),IF(J210="","","-"))))))))</f>
        <v/>
      </c>
      <c r="M210" s="93"/>
      <c r="O210" s="299"/>
    </row>
    <row r="211" spans="1:15">
      <c r="A211" s="120">
        <v>240</v>
      </c>
      <c r="B211" s="96"/>
      <c r="C211" s="91"/>
      <c r="D211" s="91"/>
      <c r="E211" s="91" t="s">
        <v>11</v>
      </c>
      <c r="F211" s="551" t="s">
        <v>149</v>
      </c>
      <c r="G211" s="552"/>
      <c r="H211" s="108">
        <v>0.6</v>
      </c>
      <c r="I211" s="128"/>
      <c r="J211" s="108"/>
      <c r="K211" s="108"/>
      <c r="L211" s="108">
        <f>AVERAGE(L212)*H211</f>
        <v>0.6</v>
      </c>
      <c r="M211" s="108"/>
      <c r="O211" s="128"/>
    </row>
    <row r="212" spans="1:15" s="137" customFormat="1" ht="75">
      <c r="A212" s="85">
        <v>241</v>
      </c>
      <c r="B212" s="138"/>
      <c r="C212" s="92"/>
      <c r="D212" s="92"/>
      <c r="E212" s="92"/>
      <c r="F212" s="141" t="s">
        <v>59</v>
      </c>
      <c r="G212" s="296" t="s">
        <v>463</v>
      </c>
      <c r="H212" s="93"/>
      <c r="I212" s="129" t="s">
        <v>464</v>
      </c>
      <c r="J212" s="93" t="s">
        <v>185</v>
      </c>
      <c r="K212" s="208">
        <f>IF(OR(K214="",K217=""),"Blm Diisi",IF(K217/K214&gt;1,1,K217/K214))</f>
        <v>1</v>
      </c>
      <c r="L212" s="93">
        <f t="shared" ref="L212:L217" si="8">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1</v>
      </c>
      <c r="M212" s="93"/>
      <c r="O212" s="299"/>
    </row>
    <row r="213" spans="1:15" s="137" customFormat="1" ht="30">
      <c r="A213" s="120">
        <v>242</v>
      </c>
      <c r="B213" s="138"/>
      <c r="C213" s="92"/>
      <c r="D213" s="92"/>
      <c r="E213" s="92"/>
      <c r="F213" s="145" t="s">
        <v>59</v>
      </c>
      <c r="G213" s="296" t="s">
        <v>465</v>
      </c>
      <c r="H213" s="93"/>
      <c r="I213" s="129"/>
      <c r="J213" s="93" t="s">
        <v>186</v>
      </c>
      <c r="K213" s="93">
        <f>IF(OR(K214="",K215="",K216=""),"Blm Diisi",K214+K215+K216)</f>
        <v>19</v>
      </c>
      <c r="L213" s="93"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
      </c>
      <c r="M213" s="93"/>
      <c r="O213" s="299"/>
    </row>
    <row r="214" spans="1:15" s="137" customFormat="1">
      <c r="A214" s="85">
        <v>243</v>
      </c>
      <c r="B214" s="138"/>
      <c r="C214" s="92"/>
      <c r="D214" s="92"/>
      <c r="E214" s="92"/>
      <c r="F214" s="92"/>
      <c r="G214" s="143" t="s">
        <v>466</v>
      </c>
      <c r="H214" s="93"/>
      <c r="I214" s="129"/>
      <c r="J214" s="93" t="s">
        <v>186</v>
      </c>
      <c r="K214" s="300">
        <v>3</v>
      </c>
      <c r="L214" s="93" t="str">
        <f t="shared" si="8"/>
        <v/>
      </c>
      <c r="M214" s="93"/>
      <c r="O214" s="299"/>
    </row>
    <row r="215" spans="1:15" s="137" customFormat="1">
      <c r="A215" s="120">
        <v>244</v>
      </c>
      <c r="B215" s="138"/>
      <c r="C215" s="92"/>
      <c r="D215" s="92"/>
      <c r="E215" s="92"/>
      <c r="F215" s="92"/>
      <c r="G215" s="143" t="s">
        <v>467</v>
      </c>
      <c r="H215" s="93"/>
      <c r="I215" s="129"/>
      <c r="J215" s="93" t="s">
        <v>186</v>
      </c>
      <c r="K215" s="300">
        <v>9</v>
      </c>
      <c r="L215" s="93" t="str">
        <f t="shared" si="8"/>
        <v/>
      </c>
      <c r="M215" s="93"/>
      <c r="O215" s="299"/>
    </row>
    <row r="216" spans="1:15" s="137" customFormat="1">
      <c r="A216" s="85">
        <v>245</v>
      </c>
      <c r="B216" s="138"/>
      <c r="C216" s="92"/>
      <c r="D216" s="92"/>
      <c r="E216" s="92"/>
      <c r="F216" s="145"/>
      <c r="G216" s="453" t="s">
        <v>626</v>
      </c>
      <c r="H216" s="93"/>
      <c r="I216" s="129"/>
      <c r="J216" s="93" t="s">
        <v>186</v>
      </c>
      <c r="K216" s="300">
        <v>7</v>
      </c>
      <c r="L216" s="93" t="str">
        <f t="shared" si="8"/>
        <v/>
      </c>
      <c r="M216" s="93"/>
      <c r="O216" s="299"/>
    </row>
    <row r="217" spans="1:15" s="137" customFormat="1">
      <c r="A217" s="120">
        <v>246</v>
      </c>
      <c r="B217" s="138"/>
      <c r="C217" s="92"/>
      <c r="D217" s="92"/>
      <c r="E217" s="92"/>
      <c r="F217" s="164" t="s">
        <v>59</v>
      </c>
      <c r="G217" s="296" t="s">
        <v>462</v>
      </c>
      <c r="H217" s="93"/>
      <c r="I217" s="129"/>
      <c r="J217" s="93" t="s">
        <v>186</v>
      </c>
      <c r="K217" s="300">
        <v>19</v>
      </c>
      <c r="L217" s="93" t="str">
        <f t="shared" si="8"/>
        <v/>
      </c>
      <c r="M217" s="93"/>
      <c r="O217" s="299"/>
    </row>
    <row r="218" spans="1:15" ht="30">
      <c r="A218" s="85">
        <v>247</v>
      </c>
      <c r="B218" s="96"/>
      <c r="C218" s="91"/>
      <c r="D218" s="91"/>
      <c r="E218" s="91" t="s">
        <v>13</v>
      </c>
      <c r="F218" s="551" t="s">
        <v>150</v>
      </c>
      <c r="G218" s="552"/>
      <c r="H218" s="108">
        <v>0.6</v>
      </c>
      <c r="I218" s="128"/>
      <c r="J218" s="108"/>
      <c r="K218" s="108"/>
      <c r="L218" s="108">
        <f>AVERAGE(L219)*H218</f>
        <v>0.6</v>
      </c>
      <c r="M218" s="108"/>
      <c r="O218" s="128"/>
    </row>
    <row r="219" spans="1:15" s="137" customFormat="1" ht="30">
      <c r="A219" s="120">
        <v>248</v>
      </c>
      <c r="B219" s="138"/>
      <c r="C219" s="92"/>
      <c r="D219" s="92"/>
      <c r="E219" s="92"/>
      <c r="F219" s="156" t="s">
        <v>59</v>
      </c>
      <c r="G219" s="482" t="s">
        <v>472</v>
      </c>
      <c r="H219" s="93"/>
      <c r="I219" s="129" t="s">
        <v>471</v>
      </c>
      <c r="J219" s="93" t="s">
        <v>185</v>
      </c>
      <c r="K219" s="208">
        <f>IF(OR(K220="",K221="",K222=""),"Blm Diisi",IF(K222/K220&gt;1,1,K222/K220))</f>
        <v>1</v>
      </c>
      <c r="L219" s="93">
        <f>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1</v>
      </c>
      <c r="M219" s="93"/>
      <c r="O219" s="486" t="s">
        <v>987</v>
      </c>
    </row>
    <row r="220" spans="1:15" s="137" customFormat="1" ht="30">
      <c r="A220" s="85">
        <v>249</v>
      </c>
      <c r="B220" s="138"/>
      <c r="C220" s="92"/>
      <c r="D220" s="92"/>
      <c r="E220" s="92"/>
      <c r="F220" s="84"/>
      <c r="G220" s="140" t="s">
        <v>468</v>
      </c>
      <c r="H220" s="93" t="s">
        <v>183</v>
      </c>
      <c r="I220" s="129" t="s">
        <v>183</v>
      </c>
      <c r="J220" s="93" t="s">
        <v>186</v>
      </c>
      <c r="K220" s="300">
        <v>1</v>
      </c>
      <c r="L220" s="93" t="str">
        <f>IF(J220="Ya/Tidak",IF(K220="Ya",1,IF(K220="Tidak",0,"Blm Diisi")),IF(J220="A/B/C",IF(K220="A",1,IF(K220="B",0.5,IF(K220="C",0,"Blm Diisi"))),IF(J220="A/B/C/D",IF(K220="A",1,IF(K220="B",0.67,IF(K220="C",0.33,IF(K220="D",0,"Blm Diisi")))),IF(J220="A/B/C/D/E",IF(K220="A",1,IF(K220="B",0.75,IF(K220="C",0.5,IF(K220="D",0.25,IF(K220="E",0,"Blm Diisi"))))),IF(J220="%",IF(K220="","Blm Diisi",K220),IF(J220="Jumlah",IF(K220="","Blm Diisi",""),IF(J220="Rupiah",IF(K220="","Blm Diisi",""),IF(J220="","","-"))))))))</f>
        <v/>
      </c>
      <c r="M220" s="93"/>
      <c r="O220" s="299"/>
    </row>
    <row r="221" spans="1:15" s="137" customFormat="1" ht="30">
      <c r="A221" s="120">
        <v>250</v>
      </c>
      <c r="B221" s="138"/>
      <c r="C221" s="92"/>
      <c r="D221" s="92"/>
      <c r="E221" s="92"/>
      <c r="F221" s="84"/>
      <c r="G221" s="140" t="s">
        <v>469</v>
      </c>
      <c r="H221" s="93" t="s">
        <v>183</v>
      </c>
      <c r="I221" s="129" t="s">
        <v>183</v>
      </c>
      <c r="J221" s="93" t="s">
        <v>186</v>
      </c>
      <c r="K221" s="300">
        <v>0</v>
      </c>
      <c r="L221" s="93" t="str">
        <f>IF(J221="Ya/Tidak",IF(K221="Ya",1,IF(K221="Tidak",0,"Blm Diisi")),IF(J221="A/B/C",IF(K221="A",1,IF(K221="B",0.5,IF(K221="C",0,"Blm Diisi"))),IF(J221="A/B/C/D",IF(K221="A",1,IF(K221="B",0.67,IF(K221="C",0.33,IF(K221="D",0,"Blm Diisi")))),IF(J221="A/B/C/D/E",IF(K221="A",1,IF(K221="B",0.75,IF(K221="C",0.5,IF(K221="D",0.25,IF(K221="E",0,"Blm Diisi"))))),IF(J221="%",IF(K221="","Blm Diisi",K221),IF(J221="Jumlah",IF(K221="","Blm Diisi",""),IF(J221="Rupiah",IF(K221="","Blm Diisi",""),IF(J221="","","-"))))))))</f>
        <v/>
      </c>
      <c r="M221" s="93"/>
      <c r="O221" s="299"/>
    </row>
    <row r="222" spans="1:15" s="137" customFormat="1" ht="30">
      <c r="A222" s="85">
        <v>251</v>
      </c>
      <c r="B222" s="138"/>
      <c r="C222" s="92"/>
      <c r="D222" s="92"/>
      <c r="E222" s="92"/>
      <c r="F222" s="84"/>
      <c r="G222" s="140" t="s">
        <v>470</v>
      </c>
      <c r="H222" s="93" t="s">
        <v>183</v>
      </c>
      <c r="I222" s="129" t="s">
        <v>183</v>
      </c>
      <c r="J222" s="93" t="s">
        <v>186</v>
      </c>
      <c r="K222" s="300">
        <v>1</v>
      </c>
      <c r="L222" s="93" t="str">
        <f>IF(J222="Ya/Tidak",IF(K222="Ya",1,IF(K222="Tidak",0,"Blm Diisi")),IF(J222="A/B/C",IF(K222="A",1,IF(K222="B",0.5,IF(K222="C",0,"Blm Diisi"))),IF(J222="A/B/C/D",IF(K222="A",1,IF(K222="B",0.67,IF(K222="C",0.33,IF(K222="D",0,"Blm Diisi")))),IF(J222="A/B/C/D/E",IF(K222="A",1,IF(K222="B",0.75,IF(K222="C",0.5,IF(K222="D",0.25,IF(K222="E",0,"Blm Diisi"))))),IF(J222="%",IF(K222="","Blm Diisi",K222),IF(J222="Jumlah",IF(K222="","Blm Diisi",""),IF(J222="Rupiah",IF(K222="","Blm Diisi",""),IF(J222="","","-"))))))))</f>
        <v/>
      </c>
      <c r="M222" s="93"/>
      <c r="O222" s="299"/>
    </row>
    <row r="223" spans="1:15" ht="15.75">
      <c r="A223" s="120">
        <v>252</v>
      </c>
      <c r="B223" s="103"/>
      <c r="C223" s="103"/>
      <c r="D223" s="105">
        <v>8</v>
      </c>
      <c r="E223" s="614" t="s">
        <v>51</v>
      </c>
      <c r="F223" s="615"/>
      <c r="G223" s="616"/>
      <c r="H223" s="28">
        <f>SUM(H224,H229)</f>
        <v>3.75</v>
      </c>
      <c r="I223" s="124"/>
      <c r="J223" s="28"/>
      <c r="K223" s="28"/>
      <c r="L223" s="28">
        <f>SUM(L224,L229)</f>
        <v>3.3374999999999999</v>
      </c>
      <c r="M223" s="28"/>
      <c r="O223" s="124"/>
    </row>
    <row r="224" spans="1:15">
      <c r="A224" s="85">
        <v>253</v>
      </c>
      <c r="B224" s="96"/>
      <c r="C224" s="91"/>
      <c r="D224" s="91"/>
      <c r="E224" s="91" t="s">
        <v>9</v>
      </c>
      <c r="F224" s="551" t="s">
        <v>819</v>
      </c>
      <c r="G224" s="552"/>
      <c r="H224" s="108">
        <v>2.5</v>
      </c>
      <c r="I224" s="128"/>
      <c r="J224" s="108"/>
      <c r="K224" s="108"/>
      <c r="L224" s="108">
        <f>AVERAGE(L225:L226)*H224</f>
        <v>2.0874999999999999</v>
      </c>
      <c r="M224" s="108"/>
      <c r="O224" s="128"/>
    </row>
    <row r="225" spans="1:15" s="137" customFormat="1" ht="225">
      <c r="A225" s="120">
        <v>254</v>
      </c>
      <c r="B225" s="138"/>
      <c r="C225" s="92"/>
      <c r="D225" s="92"/>
      <c r="E225" s="92"/>
      <c r="F225" s="92" t="s">
        <v>152</v>
      </c>
      <c r="G225" s="296" t="s">
        <v>495</v>
      </c>
      <c r="H225" s="93"/>
      <c r="I225" s="129" t="s">
        <v>496</v>
      </c>
      <c r="J225" s="93" t="s">
        <v>156</v>
      </c>
      <c r="K225" s="167" t="s">
        <v>825</v>
      </c>
      <c r="L225" s="93">
        <f>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0.67</v>
      </c>
      <c r="M225" s="93"/>
      <c r="O225" s="299"/>
    </row>
    <row r="226" spans="1:15" s="137" customFormat="1" ht="90">
      <c r="A226" s="85">
        <v>255</v>
      </c>
      <c r="B226" s="138"/>
      <c r="C226" s="92"/>
      <c r="D226" s="92"/>
      <c r="E226" s="92"/>
      <c r="F226" s="92" t="s">
        <v>155</v>
      </c>
      <c r="G226" s="296" t="s">
        <v>497</v>
      </c>
      <c r="H226" s="93"/>
      <c r="I226" s="129" t="s">
        <v>498</v>
      </c>
      <c r="J226" s="93" t="s">
        <v>185</v>
      </c>
      <c r="K226" s="208">
        <f>IF(OR(K227="",K228=""),"Blm Diisi",IF(K228/K227&gt;1,1,K228/K227))</f>
        <v>1</v>
      </c>
      <c r="L226" s="93">
        <f>IF(J226="Ya/Tidak",IF(K226="Ya",1,IF(K226="Tidak",0,"Blm Diisi")),IF(J226="A/B/C",IF(K226="A",1,IF(K226="B",0.5,IF(K226="C",0,"Blm Diisi"))),IF(J226="A/B/C/D",IF(K226="A",1,IF(K226="B",0.67,IF(K226="C",0.33,IF(K226="D",0,"Blm Diisi")))),IF(J226="A/B/C/D/E",IF(K226="A",1,IF(K226="B",0.75,IF(K226="C",0.5,IF(K226="D",0.25,IF(K226="E",0,"Blm Diisi"))))),IF(J226="%",IF(K226="","Blm Diisi",K226),IF(J226="Jumlah",IF(K226="","Blm Diisi",""),IF(J226="Rupiah",IF(K226="","Blm Diisi",""),IF(J226="","","-"))))))))</f>
        <v>1</v>
      </c>
      <c r="M226" s="93"/>
      <c r="O226" s="299"/>
    </row>
    <row r="227" spans="1:15" s="137" customFormat="1" ht="30">
      <c r="A227" s="120">
        <v>256</v>
      </c>
      <c r="B227" s="138"/>
      <c r="C227" s="92"/>
      <c r="D227" s="92"/>
      <c r="E227" s="92"/>
      <c r="F227" s="92"/>
      <c r="G227" s="143" t="s">
        <v>499</v>
      </c>
      <c r="H227" s="93"/>
      <c r="I227" s="129"/>
      <c r="J227" s="93" t="s">
        <v>186</v>
      </c>
      <c r="K227" s="300">
        <v>1</v>
      </c>
      <c r="L227" s="93" t="str">
        <f>IF(J227="Ya/Tidak",IF(K227="Ya",1,IF(K227="Tidak",0,"Blm Diisi")),IF(J227="A/B/C",IF(K227="A",1,IF(K227="B",0.5,IF(K227="C",0,"Blm Diisi"))),IF(J227="A/B/C/D",IF(K227="A",1,IF(K227="B",0.67,IF(K227="C",0.33,IF(K227="D",0,"Blm Diisi")))),IF(J227="A/B/C/D/E",IF(K227="A",1,IF(K227="B",0.75,IF(K227="C",0.5,IF(K227="D",0.25,IF(K227="E",0,"Blm Diisi"))))),IF(J227="%",IF(K227="","Blm Diisi",K227),IF(J227="Jumlah",IF(K227="","Blm Diisi",""),IF(J227="Rupiah",IF(K227="","Blm Diisi",""),IF(J227="","","-"))))))))</f>
        <v/>
      </c>
      <c r="M227" s="93"/>
      <c r="O227" s="299"/>
    </row>
    <row r="228" spans="1:15" s="137" customFormat="1" ht="30">
      <c r="A228" s="85">
        <v>257</v>
      </c>
      <c r="B228" s="138"/>
      <c r="C228" s="92"/>
      <c r="D228" s="92"/>
      <c r="E228" s="92"/>
      <c r="F228" s="92"/>
      <c r="G228" s="143" t="s">
        <v>500</v>
      </c>
      <c r="H228" s="93"/>
      <c r="I228" s="129"/>
      <c r="J228" s="93" t="s">
        <v>186</v>
      </c>
      <c r="K228" s="300">
        <v>1</v>
      </c>
      <c r="L228" s="93" t="str">
        <f>IF(J228="Ya/Tidak",IF(K228="Ya",1,IF(K228="Tidak",0,"Blm Diisi")),IF(J228="A/B/C",IF(K228="A",1,IF(K228="B",0.5,IF(K228="C",0,"Blm Diisi"))),IF(J228="A/B/C/D",IF(K228="A",1,IF(K228="B",0.67,IF(K228="C",0.33,IF(K228="D",0,"Blm Diisi")))),IF(J228="A/B/C/D/E",IF(K228="A",1,IF(K228="B",0.75,IF(K228="C",0.5,IF(K228="D",0.25,IF(K228="E",0,"Blm Diisi"))))),IF(J228="%",IF(K228="","Blm Diisi",K228),IF(J228="Jumlah",IF(K228="","Blm Diisi",""),IF(J228="Rupiah",IF(K228="","Blm Diisi",""),IF(J228="","","-"))))))))</f>
        <v/>
      </c>
      <c r="M228" s="93"/>
      <c r="O228" s="299"/>
    </row>
    <row r="229" spans="1:15">
      <c r="A229" s="120">
        <v>258</v>
      </c>
      <c r="B229" s="96"/>
      <c r="C229" s="91"/>
      <c r="D229" s="91"/>
      <c r="E229" s="91" t="s">
        <v>11</v>
      </c>
      <c r="F229" s="551" t="s">
        <v>151</v>
      </c>
      <c r="G229" s="552"/>
      <c r="H229" s="108">
        <v>1.25</v>
      </c>
      <c r="I229" s="128"/>
      <c r="J229" s="108"/>
      <c r="K229" s="108"/>
      <c r="L229" s="108">
        <f>AVERAGE(L230)*H229</f>
        <v>1.25</v>
      </c>
      <c r="M229" s="108"/>
      <c r="O229" s="128"/>
    </row>
    <row r="230" spans="1:15" s="137" customFormat="1" ht="120">
      <c r="A230" s="85">
        <v>259</v>
      </c>
      <c r="B230" s="138"/>
      <c r="C230" s="92"/>
      <c r="D230" s="92"/>
      <c r="E230" s="92"/>
      <c r="F230" s="141" t="s">
        <v>59</v>
      </c>
      <c r="G230" s="296" t="s">
        <v>501</v>
      </c>
      <c r="H230" s="93"/>
      <c r="I230" s="129" t="s">
        <v>502</v>
      </c>
      <c r="J230" s="93" t="s">
        <v>156</v>
      </c>
      <c r="K230" s="167" t="s">
        <v>824</v>
      </c>
      <c r="L230" s="93">
        <f>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1</v>
      </c>
      <c r="M230" s="93"/>
      <c r="O230" s="486" t="s">
        <v>992</v>
      </c>
    </row>
  </sheetData>
  <sheetProtection formatColumns="0" formatRows="0" autoFilter="0"/>
  <autoFilter ref="A2:O234"/>
  <customSheetViews>
    <customSheetView guid="{E05F132A-412E-4237-9871-419D88A58643}" fitToPage="1" showAutoFilter="1" hiddenColumns="1" topLeftCell="F1">
      <pane ySplit="2" topLeftCell="A3" activePane="bottomLeft" state="frozen"/>
      <selection pane="bottomLeft" activeCell="I1" sqref="I1:I1048576"/>
      <pageMargins left="0.70866141732283472" right="0.70866141732283472" top="0.74803149606299213" bottom="0.74803149606299213" header="0.31496062992125984" footer="0.31496062992125984"/>
      <pageSetup paperSize="9" fitToHeight="0" orientation="portrait" r:id="rId1"/>
      <autoFilter ref="A2:O234"/>
    </customSheetView>
  </customSheetViews>
  <mergeCells count="68">
    <mergeCell ref="F229:G229"/>
    <mergeCell ref="E204:G204"/>
    <mergeCell ref="F211:G211"/>
    <mergeCell ref="F218:G218"/>
    <mergeCell ref="E223:G223"/>
    <mergeCell ref="F224:G224"/>
    <mergeCell ref="F205:G205"/>
    <mergeCell ref="F176:G176"/>
    <mergeCell ref="F178:G178"/>
    <mergeCell ref="E183:G183"/>
    <mergeCell ref="F184:G184"/>
    <mergeCell ref="F198:G198"/>
    <mergeCell ref="F19:G19"/>
    <mergeCell ref="B1:G1"/>
    <mergeCell ref="E5:G5"/>
    <mergeCell ref="F6:G6"/>
    <mergeCell ref="F10:G10"/>
    <mergeCell ref="F14:G1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118:G118"/>
    <mergeCell ref="F122:G122"/>
    <mergeCell ref="E142:G142"/>
    <mergeCell ref="F143:G143"/>
    <mergeCell ref="F155:G155"/>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s>
  <dataValidations count="6">
    <dataValidation type="list" allowBlank="1" showInputMessage="1" showErrorMessage="1" sqref="K11 K110 K53 K77 K92:K94 K105 K114">
      <formula1>"Ya,Tidak"</formula1>
    </dataValidation>
    <dataValidation type="list" allowBlank="1" showInputMessage="1" showErrorMessage="1" sqref="K7 K13 K16:K17 K24:K25 K28:K37 K43:K45 K48 K51 K54 K57:K58 K72 K91 K96 K100 K104 K111 K115:K116 K133 K136 K140 K156 K162 K167:K168 K175 K177">
      <formula1>"A,B,C"</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hyperlinks>
    <hyperlink ref="O7" r:id="rId2"/>
    <hyperlink ref="O8" r:id="rId3"/>
    <hyperlink ref="O11" r:id="rId4"/>
    <hyperlink ref="O12" r:id="rId5"/>
    <hyperlink ref="O13" r:id="rId6"/>
    <hyperlink ref="O15" r:id="rId7"/>
    <hyperlink ref="O20" r:id="rId8"/>
    <hyperlink ref="O21" r:id="rId9"/>
    <hyperlink ref="O28" r:id="rId10" display="https://drive.google.com/file/d/1Hynb2pNKgIDy4UvI9mz-AcQDzOZ15CnW/view?usp=sharing "/>
    <hyperlink ref="O29" r:id="rId11"/>
    <hyperlink ref="O30" r:id="rId12"/>
    <hyperlink ref="O32" r:id="rId13"/>
    <hyperlink ref="O31" r:id="rId14"/>
    <hyperlink ref="O33" r:id="rId15"/>
    <hyperlink ref="O34" r:id="rId16"/>
    <hyperlink ref="O35" r:id="rId17"/>
    <hyperlink ref="O53" r:id="rId18"/>
    <hyperlink ref="O54" r:id="rId19"/>
    <hyperlink ref="O57" r:id="rId20"/>
    <hyperlink ref="O58" r:id="rId21"/>
    <hyperlink ref="O59" r:id="rId22"/>
    <hyperlink ref="O61" r:id="rId23"/>
    <hyperlink ref="O62" r:id="rId24"/>
    <hyperlink ref="O64" r:id="rId25"/>
    <hyperlink ref="O71" r:id="rId26"/>
    <hyperlink ref="O68" r:id="rId27"/>
    <hyperlink ref="O72" r:id="rId28"/>
    <hyperlink ref="O74" r:id="rId29"/>
    <hyperlink ref="O75" r:id="rId30"/>
    <hyperlink ref="O77" r:id="rId31"/>
    <hyperlink ref="O81" r:id="rId32"/>
    <hyperlink ref="O82" r:id="rId33"/>
    <hyperlink ref="O83" r:id="rId34"/>
    <hyperlink ref="O85" r:id="rId35"/>
    <hyperlink ref="O84" r:id="rId36"/>
    <hyperlink ref="O87" r:id="rId37"/>
    <hyperlink ref="O88" r:id="rId38"/>
    <hyperlink ref="O96" r:id="rId39"/>
    <hyperlink ref="O97" r:id="rId40"/>
    <hyperlink ref="O98" r:id="rId41"/>
    <hyperlink ref="O99" r:id="rId42"/>
    <hyperlink ref="O103" r:id="rId43"/>
    <hyperlink ref="O104" r:id="rId44"/>
    <hyperlink ref="O105" r:id="rId45"/>
    <hyperlink ref="O114" r:id="rId46"/>
    <hyperlink ref="O119" r:id="rId47"/>
    <hyperlink ref="O120" r:id="rId48"/>
    <hyperlink ref="O121" r:id="rId49"/>
    <hyperlink ref="O124" r:id="rId50"/>
    <hyperlink ref="O127" r:id="rId51"/>
    <hyperlink ref="O130" r:id="rId52"/>
    <hyperlink ref="O132" r:id="rId53"/>
    <hyperlink ref="O133" r:id="rId54"/>
    <hyperlink ref="O144" r:id="rId55"/>
    <hyperlink ref="O151" r:id="rId56"/>
    <hyperlink ref="O153" r:id="rId57"/>
    <hyperlink ref="O162" r:id="rId58"/>
    <hyperlink ref="O170" r:id="rId59"/>
    <hyperlink ref="O175" r:id="rId60"/>
    <hyperlink ref="O177" r:id="rId61"/>
    <hyperlink ref="O185" r:id="rId62"/>
    <hyperlink ref="O199" r:id="rId63"/>
    <hyperlink ref="O203" r:id="rId64"/>
    <hyperlink ref="O206" r:id="rId65"/>
    <hyperlink ref="O219" r:id="rId66"/>
    <hyperlink ref="O230" r:id="rId67"/>
  </hyperlinks>
  <pageMargins left="0.70866141732283472" right="0.70866141732283472" top="0.74803149606299213" bottom="0.74803149606299213" header="0.31496062992125984" footer="0.31496062992125984"/>
  <pageSetup paperSize="5" fitToHeight="0" orientation="landscape" r:id="rId6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1" sqref="F1:F1048576"/>
    </sheetView>
  </sheetViews>
  <sheetFormatPr defaultColWidth="8.85546875" defaultRowHeight="15"/>
  <cols>
    <col min="1" max="1" width="4.140625" style="135" hidden="1" customWidth="1"/>
    <col min="2" max="2" width="2.85546875" style="135" bestFit="1" customWidth="1"/>
    <col min="3" max="3" width="2.7109375" style="135" bestFit="1" customWidth="1"/>
    <col min="4" max="4" width="2.140625" style="135" bestFit="1" customWidth="1"/>
    <col min="5" max="5" width="3.140625" style="135" bestFit="1" customWidth="1"/>
    <col min="6" max="6" width="2.7109375" style="135" bestFit="1" customWidth="1"/>
    <col min="7" max="7" width="33" style="135" customWidth="1"/>
    <col min="8" max="8" width="5.85546875" style="135" bestFit="1" customWidth="1"/>
    <col min="9" max="9" width="66.7109375" style="135" customWidth="1"/>
    <col min="10" max="10" width="13.28515625" style="135" bestFit="1" customWidth="1"/>
    <col min="11" max="11" width="21" style="135" customWidth="1"/>
    <col min="12" max="12" width="7.85546875" style="135" bestFit="1" customWidth="1"/>
    <col min="13" max="13" width="2.85546875" style="135" bestFit="1" customWidth="1"/>
    <col min="14" max="14" width="8.85546875" style="135"/>
    <col min="15" max="15" width="54.42578125" style="135" customWidth="1"/>
    <col min="16" max="16384" width="8.85546875" style="135"/>
  </cols>
  <sheetData/>
  <customSheetViews>
    <customSheetView guid="{E05F132A-412E-4237-9871-419D88A58643}" hiddenColumns="1" state="hidden" topLeftCell="B1">
      <selection activeCell="F1" sqref="F1:F104857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Bobot (ga jd dpk)</vt:lpstr>
      <vt:lpstr>Bobot (rev)</vt:lpstr>
      <vt:lpstr>LKE Utama</vt:lpstr>
      <vt:lpstr>LKE Gab</vt:lpstr>
      <vt:lpstr>Pusat</vt:lpstr>
      <vt:lpstr>Ctt Unit</vt:lpstr>
      <vt:lpstr>Rekap Unit</vt:lpstr>
      <vt:lpstr>BPBD</vt:lpstr>
      <vt:lpstr>Sheet1</vt:lpstr>
      <vt:lpstr>'Bobot (ga jd dpk)'!Print_Area</vt:lpstr>
      <vt:lpstr>'Bobot (rev)'!Print_Area</vt:lpstr>
      <vt:lpstr>BPBD!Print_Area</vt:lpstr>
      <vt:lpstr>Pusat!Print_Area</vt:lpstr>
      <vt:lpstr>'Bobot (ga jd dpk)'!Print_Titles</vt:lpstr>
      <vt:lpstr>'Bobot (rev)'!Print_Titles</vt:lpstr>
      <vt:lpstr>BPBD!Print_Titles</vt:lpstr>
      <vt:lpstr>Pusat!Print_Titles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Canggih Hangga Wicaksono</dc:creator>
  <cp:lastModifiedBy>PUSDATIN</cp:lastModifiedBy>
  <cp:lastPrinted>2022-06-08T23:56:15Z</cp:lastPrinted>
  <dcterms:created xsi:type="dcterms:W3CDTF">2020-04-21T04:29:50Z</dcterms:created>
  <dcterms:modified xsi:type="dcterms:W3CDTF">2022-06-13T18:13:04Z</dcterms:modified>
</cp:coreProperties>
</file>